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J:\VAHINKORAPORTTIKANSIO\Vahinkoraportti_2021\Raportti\"/>
    </mc:Choice>
  </mc:AlternateContent>
  <xr:revisionPtr revIDLastSave="0" documentId="13_ncr:1_{E1B64CA0-D9AE-402F-88F3-6D326CB4D104}" xr6:coauthVersionLast="47" xr6:coauthVersionMax="47" xr10:uidLastSave="{00000000-0000-0000-0000-000000000000}"/>
  <bookViews>
    <workbookView xWindow="32364" yWindow="-12" windowWidth="17280" windowHeight="7860" xr2:uid="{00000000-000D-0000-FFFF-FFFF00000000}"/>
  </bookViews>
  <sheets>
    <sheet name="Kuntalista" sheetId="38" r:id="rId1"/>
    <sheet name="Trendit AjankoOlosuh" sheetId="6" state="hidden" r:id="rId2"/>
    <sheet name="Trendit KesäTalvi" sheetId="7" state="hidden" r:id="rId3"/>
    <sheet name="Trendit IkäKeli" sheetId="10" state="hidden" r:id="rId4"/>
    <sheet name="Trendit Vammautuminen" sheetId="11" state="hidden" r:id="rId5"/>
    <sheet name="Vuosi Ajank Olosuh" sheetId="19" state="hidden" r:id="rId6"/>
    <sheet name="Vuosi VahPaikka" sheetId="20" state="hidden" r:id="rId7"/>
    <sheet name="Vuosi Ajoneuvo" sheetId="21" state="hidden" r:id="rId8"/>
    <sheet name="Vuosi Kuljettaja" sheetId="22" state="hidden" r:id="rId9"/>
    <sheet name="Vuosi Hlövahingot" sheetId="23" state="hidden" r:id="rId10"/>
    <sheet name="Vuosi Hlövah Riskit" sheetId="24" state="hidden" r:id="rId11"/>
  </sheets>
  <definedNames>
    <definedName name="Automallit_1994taiaik_1">#REF!</definedName>
    <definedName name="Automallit_1994taiaik_2">#REF!</definedName>
    <definedName name="Automallit_1995taijälk_1">#REF!</definedName>
    <definedName name="Automallit_1995taijälk_2">#REF!</definedName>
    <definedName name="Kuntalista_1">#REF!</definedName>
    <definedName name="Kuntalista_2">#REF!</definedName>
    <definedName name="Kuntalista_3">#REF!</definedName>
    <definedName name="Kuntalista_4">#REF!</definedName>
    <definedName name="Kuntalista_5">#REF!</definedName>
    <definedName name="Kuntalista_6">#REF!</definedName>
    <definedName name="Kuntalista_7">#REF!</definedName>
    <definedName name="Päivät">#REF!</definedName>
    <definedName name="Päivät_Uhrit">#REF!</definedName>
    <definedName name="Pöö">#REF!</definedName>
    <definedName name="Taulukko_1">#REF!</definedName>
    <definedName name="Taulukko_3">#REF!</definedName>
    <definedName name="Tilastotaulu">#REF!</definedName>
    <definedName name="TKR_kuntakoko">#REF!</definedName>
    <definedName name="Tr_AjokVuosi">'Trendit IkäKeli'!$AG$142:$AM$158</definedName>
    <definedName name="Tr_Asutus">#REF!</definedName>
    <definedName name="Tr_Hlöa6_14v">#REF!</definedName>
    <definedName name="Tr_HlöaMax5v">#REF!</definedName>
    <definedName name="Tr_Hlöautot6_14v">#REF!</definedName>
    <definedName name="Tr_HlöautotMax5v">#REF!</definedName>
    <definedName name="Tr_KaLa_aiheutt">#REF!</definedName>
    <definedName name="Tr_KaLa_Vastap">#REF!</definedName>
    <definedName name="Tr_Keli">'Trendit AjankoOlosuh'!$AV$122:$BD$146</definedName>
    <definedName name="Tr_Kellonaika">'Trendit AjankoOlosuh'!$AJ$83:$AR$113</definedName>
    <definedName name="Tr_Kesäpuolisko">'Trendit KesäTalvi'!$I$8:$R$53</definedName>
    <definedName name="Tr_KuljIkäKeli">'Trendit IkäKeli'!$I$6:$R$36</definedName>
    <definedName name="Tr_KuljIkäKeli2">'Trendit IkäKeli'!$I$6:$R$48</definedName>
    <definedName name="Tr_KuljSukupKeli">'Trendit IkäKeli'!$I$56:$R$74</definedName>
    <definedName name="Tr_MpOsallisuus">#REF!</definedName>
    <definedName name="Tr_Nopeusraj">#REF!</definedName>
    <definedName name="Tr_Nopeusraj2">#REF!</definedName>
    <definedName name="Tr_Talvipuolisko">'Trendit KesäTalvi'!$I$63:$R$108</definedName>
    <definedName name="Tr_TienLaji">#REF!</definedName>
    <definedName name="Tr_UuKuljVatyyp">'Trendit IkäKeli'!$T$86:$AC$131</definedName>
    <definedName name="Tr_Vahinkopaikka">#REF!</definedName>
    <definedName name="Tr_Vahtyyppi">#REF!</definedName>
    <definedName name="Tr_Vammaut_Ikä">'Trendit Vammautuminen'!$AZ$127:$BI$169</definedName>
    <definedName name="Tr_Vammaut_Nopra">'Trendit Vammautuminen'!$AO$37:$AX$76</definedName>
    <definedName name="Tr_Vammaut_Nopra_AihVastap">'Trendit Vammautuminen'!$AB$115:$AN$120</definedName>
    <definedName name="Tr_Viikonpäivä">'Trendit AjankoOlosuh'!$X$44:$AF$74</definedName>
    <definedName name="Tr_Vuodenaika">'Trendit AjankoOlosuh'!$M$11:$U$37</definedName>
    <definedName name="_xlnm.Print_Area" localSheetId="1">'Trendit AjankoOlosuh'!$AV$122:$BD$146</definedName>
    <definedName name="_xlnm.Print_Area" localSheetId="3">'Trendit IkäKeli'!$AF$142:$AN$159</definedName>
    <definedName name="_xlnm.Print_Area" localSheetId="2">'Trendit KesäTalvi'!$I$63:$R$108</definedName>
    <definedName name="_xlnm.Print_Area" localSheetId="4">'Trendit Vammautuminen'!$AB$115:$AN$120</definedName>
    <definedName name="_xlnm.Print_Area" localSheetId="5">'Vuosi Ajank Olosuh'!$B$86:$I$94</definedName>
    <definedName name="_xlnm.Print_Area" localSheetId="9">'Vuosi Hlövahingot'!$B$52:$J$80</definedName>
    <definedName name="_xlnm.Print_Area" localSheetId="8">'Vuosi Kuljettaja'!$B$37:$I$57</definedName>
    <definedName name="_xlnm.Print_Area" localSheetId="6">'Vuosi VahPaikka'!$B$67:$I$80</definedName>
    <definedName name="V_AjokVuosi">'Vuosi Kuljettaja'!$B$37:$I$57</definedName>
    <definedName name="V_Ajon_kov">'Vuosi Ajoneuvo'!$B$87:$I$114</definedName>
    <definedName name="V_AjonLaji">'Vuosi Ajoneuvo'!$B$19:$I$32</definedName>
    <definedName name="V_HlönSijainti">'Vuosi Hlövahingot'!$B$52:$J$80</definedName>
    <definedName name="V_Keli">'Vuosi Ajank Olosuh'!$B$75:$I$82</definedName>
    <definedName name="V_Kloaika">'Vuosi Ajank Olosuh'!$B$44:$I$71</definedName>
    <definedName name="V_Kulj_Ikä">'Vuosi Kuljettaja'!$B$5:$I$20</definedName>
    <definedName name="V_Kulj_Sukup">'Vuosi Kuljettaja'!$B$25:$I$31</definedName>
    <definedName name="V_KuljAjokVuosi">'Vuosi Kuljettaja'!$B$37:$I$57</definedName>
    <definedName name="V_Kuukausi">'Vuosi Ajank Olosuh'!$B$6:$I$22</definedName>
    <definedName name="V_Läänit_Maakunnat">#REF!</definedName>
    <definedName name="V_MatkanTarkoitus">'Vuosi Hlövahingot'!$B$38:$J$46</definedName>
    <definedName name="V_Nopra">'Vuosi VahPaikka'!$B$67:$I$80</definedName>
    <definedName name="V_Tapaikka">'Vuosi VahPaikka'!$B$48:$I$57</definedName>
    <definedName name="V_TieLaji">'Vuosi VahPaikka'!$B$6:$I$16</definedName>
    <definedName name="V_VahPaikka">'Vuosi VahPaikka'!$B$6:$I$16</definedName>
    <definedName name="V_Vahtyyppi">#REF!</definedName>
    <definedName name="V_Valoisuus">'Vuosi Ajank Olosuh'!$B$86:$I$94</definedName>
    <definedName name="V_Vamm_Ikä">'Vuosi Hlövahingot'!$B$5:$J$21</definedName>
    <definedName name="V_Vamm_Sukup">'Vuosi Hlövahingot'!$B$26:$J$32</definedName>
    <definedName name="V_Viikonpäivä">'Vuosi Ajank Olosuh'!$B$29:$I$40</definedName>
    <definedName name="Vahinkopaikka">#REF!</definedName>
    <definedName name="YhtVeto_Taul1">#REF!</definedName>
    <definedName name="YhtVeto_Taul2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10" l="1"/>
  <c r="E129" i="10"/>
  <c r="G106" i="10"/>
  <c r="C75" i="10"/>
  <c r="H58" i="10"/>
  <c r="BB93" i="20"/>
  <c r="AH154" i="10"/>
  <c r="AH152" i="10"/>
  <c r="AH150" i="10"/>
  <c r="AH148" i="10"/>
  <c r="AH146" i="10"/>
  <c r="AH144" i="10"/>
  <c r="AH142" i="10"/>
  <c r="AG154" i="10"/>
  <c r="AG152" i="10"/>
  <c r="AG150" i="10"/>
  <c r="AG148" i="10"/>
  <c r="AG146" i="10"/>
  <c r="AG144" i="10"/>
  <c r="AG142" i="10"/>
  <c r="AF154" i="10"/>
  <c r="AF152" i="10"/>
  <c r="AF150" i="10"/>
  <c r="AF151" i="10"/>
  <c r="AF153" i="10"/>
  <c r="AF155" i="10"/>
  <c r="AF148" i="10"/>
  <c r="AF146" i="10"/>
  <c r="AF147" i="10"/>
  <c r="AF149" i="10"/>
  <c r="AF145" i="10"/>
  <c r="AF144" i="10"/>
  <c r="AF142" i="10"/>
  <c r="G60" i="23"/>
  <c r="I60" i="23"/>
  <c r="I59" i="23"/>
  <c r="G59" i="23"/>
  <c r="I58" i="23"/>
  <c r="I57" i="23"/>
  <c r="I56" i="23"/>
  <c r="I55" i="23"/>
  <c r="I54" i="23"/>
  <c r="J54" i="23"/>
  <c r="G58" i="23"/>
  <c r="G57" i="23"/>
  <c r="G56" i="23"/>
  <c r="G55" i="23"/>
  <c r="G54" i="23"/>
  <c r="H54" i="23"/>
  <c r="E76" i="10"/>
  <c r="D76" i="10"/>
  <c r="C76" i="10"/>
  <c r="E75" i="10"/>
  <c r="D75" i="10"/>
  <c r="AI154" i="10"/>
  <c r="AI152" i="10"/>
  <c r="AI150" i="10"/>
  <c r="AI148" i="10"/>
  <c r="AI146" i="10"/>
  <c r="AI144" i="10"/>
  <c r="AZ108" i="20"/>
  <c r="AY108" i="20"/>
  <c r="AX108" i="20"/>
  <c r="AW108" i="20"/>
  <c r="AV108" i="20"/>
  <c r="AU108" i="20"/>
  <c r="AT108" i="20"/>
  <c r="AS108" i="20"/>
  <c r="AR108" i="20"/>
  <c r="AQ108" i="20"/>
  <c r="AP108" i="20"/>
  <c r="AO108" i="20"/>
  <c r="AZ93" i="20"/>
  <c r="AY93" i="20"/>
  <c r="AX93" i="20"/>
  <c r="AW93" i="20"/>
  <c r="AV93" i="20"/>
  <c r="AU93" i="20"/>
  <c r="AT93" i="20"/>
  <c r="AS93" i="20"/>
  <c r="AR93" i="20"/>
  <c r="AQ93" i="20"/>
  <c r="AP93" i="20"/>
  <c r="AO93" i="20"/>
  <c r="BA109" i="20"/>
  <c r="BA107" i="20"/>
  <c r="BA106" i="20"/>
  <c r="BA105" i="20"/>
  <c r="BA104" i="20"/>
  <c r="BA103" i="20"/>
  <c r="BA102" i="20"/>
  <c r="BA101" i="20"/>
  <c r="BA100" i="20"/>
  <c r="BB108" i="20"/>
  <c r="BA94" i="20"/>
  <c r="BA92" i="20"/>
  <c r="BA91" i="20"/>
  <c r="BA90" i="20"/>
  <c r="BA89" i="20"/>
  <c r="BA88" i="20"/>
  <c r="BA87" i="20"/>
  <c r="BA86" i="20"/>
  <c r="BA85" i="20"/>
  <c r="F163" i="11"/>
  <c r="J56" i="10"/>
  <c r="E60" i="23"/>
  <c r="E59" i="23"/>
  <c r="C60" i="23"/>
  <c r="C59" i="23"/>
  <c r="E58" i="23"/>
  <c r="C58" i="23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K22" i="19"/>
  <c r="F19" i="6"/>
  <c r="F25" i="6"/>
  <c r="F20" i="6"/>
  <c r="F26" i="6"/>
  <c r="F21" i="6"/>
  <c r="F27" i="6"/>
  <c r="F22" i="6"/>
  <c r="F28" i="6"/>
  <c r="F23" i="6"/>
  <c r="F29" i="6"/>
  <c r="C54" i="23"/>
  <c r="AP39" i="11"/>
  <c r="G46" i="11"/>
  <c r="G52" i="11"/>
  <c r="G47" i="11"/>
  <c r="AS47" i="11"/>
  <c r="G48" i="11"/>
  <c r="G54" i="11"/>
  <c r="G60" i="11"/>
  <c r="G49" i="11"/>
  <c r="AS49" i="11"/>
  <c r="G45" i="11"/>
  <c r="G51" i="11"/>
  <c r="G53" i="11"/>
  <c r="G59" i="11"/>
  <c r="BA165" i="11"/>
  <c r="G139" i="11"/>
  <c r="G145" i="11"/>
  <c r="BC169" i="11"/>
  <c r="BB169" i="11"/>
  <c r="BA169" i="11"/>
  <c r="G138" i="11"/>
  <c r="G144" i="11"/>
  <c r="BC168" i="11"/>
  <c r="BB168" i="11"/>
  <c r="BA168" i="11"/>
  <c r="G137" i="11"/>
  <c r="G143" i="11"/>
  <c r="BC167" i="11"/>
  <c r="BB167" i="11"/>
  <c r="BA167" i="11"/>
  <c r="G136" i="11"/>
  <c r="G142" i="11"/>
  <c r="BC166" i="11"/>
  <c r="BB166" i="11"/>
  <c r="BA166" i="11"/>
  <c r="G135" i="11"/>
  <c r="G141" i="11"/>
  <c r="BC165" i="11"/>
  <c r="BB165" i="11"/>
  <c r="AZ165" i="11"/>
  <c r="F169" i="11"/>
  <c r="F168" i="11"/>
  <c r="F167" i="11"/>
  <c r="F166" i="11"/>
  <c r="F165" i="11"/>
  <c r="F72" i="7"/>
  <c r="F78" i="7"/>
  <c r="F73" i="7"/>
  <c r="F79" i="7"/>
  <c r="F85" i="7"/>
  <c r="F74" i="7"/>
  <c r="L74" i="7"/>
  <c r="F75" i="7"/>
  <c r="F81" i="7"/>
  <c r="F71" i="7"/>
  <c r="F77" i="7"/>
  <c r="F95" i="10"/>
  <c r="F101" i="10"/>
  <c r="F96" i="10"/>
  <c r="W96" i="10"/>
  <c r="F97" i="10"/>
  <c r="F103" i="10"/>
  <c r="F98" i="10"/>
  <c r="F104" i="10"/>
  <c r="F94" i="10"/>
  <c r="F100" i="10"/>
  <c r="G68" i="10"/>
  <c r="G74" i="10"/>
  <c r="M74" i="10"/>
  <c r="G67" i="10"/>
  <c r="G73" i="10"/>
  <c r="M73" i="10"/>
  <c r="G66" i="10"/>
  <c r="G72" i="10"/>
  <c r="M72" i="10"/>
  <c r="G65" i="10"/>
  <c r="G71" i="10"/>
  <c r="M71" i="10"/>
  <c r="G64" i="10"/>
  <c r="G70" i="10"/>
  <c r="M70" i="10"/>
  <c r="G15" i="10"/>
  <c r="G21" i="10"/>
  <c r="G16" i="10"/>
  <c r="G22" i="10"/>
  <c r="G17" i="10"/>
  <c r="G23" i="10"/>
  <c r="G18" i="10"/>
  <c r="M18" i="10"/>
  <c r="G14" i="10"/>
  <c r="G20" i="10"/>
  <c r="G10" i="7"/>
  <c r="G65" i="7"/>
  <c r="G28" i="7"/>
  <c r="F17" i="7"/>
  <c r="F23" i="7"/>
  <c r="F18" i="7"/>
  <c r="L18" i="7"/>
  <c r="F19" i="7"/>
  <c r="L19" i="7"/>
  <c r="F20" i="7"/>
  <c r="L20" i="7"/>
  <c r="F16" i="7"/>
  <c r="F22" i="7"/>
  <c r="F24" i="7"/>
  <c r="F30" i="7"/>
  <c r="F25" i="7"/>
  <c r="F31" i="7"/>
  <c r="F26" i="7"/>
  <c r="F32" i="7"/>
  <c r="F131" i="6"/>
  <c r="F137" i="6"/>
  <c r="F132" i="6"/>
  <c r="F138" i="6"/>
  <c r="F133" i="6"/>
  <c r="F139" i="6"/>
  <c r="F145" i="6"/>
  <c r="AY145" i="6"/>
  <c r="F134" i="6"/>
  <c r="F140" i="6"/>
  <c r="F130" i="6"/>
  <c r="F136" i="6"/>
  <c r="F142" i="6"/>
  <c r="AY142" i="6"/>
  <c r="F92" i="6"/>
  <c r="F98" i="6"/>
  <c r="F93" i="6"/>
  <c r="F99" i="6"/>
  <c r="F94" i="6"/>
  <c r="F100" i="6"/>
  <c r="F95" i="6"/>
  <c r="F101" i="6"/>
  <c r="F91" i="6"/>
  <c r="F97" i="6"/>
  <c r="F53" i="6"/>
  <c r="F59" i="6"/>
  <c r="F54" i="6"/>
  <c r="F60" i="6"/>
  <c r="F55" i="6"/>
  <c r="F61" i="6"/>
  <c r="F56" i="6"/>
  <c r="F62" i="6"/>
  <c r="F52" i="6"/>
  <c r="F58" i="6"/>
  <c r="E57" i="23"/>
  <c r="E56" i="23"/>
  <c r="E55" i="23"/>
  <c r="E54" i="23"/>
  <c r="C57" i="23"/>
  <c r="C56" i="23"/>
  <c r="C55" i="23"/>
  <c r="X41" i="20"/>
  <c r="W41" i="20"/>
  <c r="V41" i="20"/>
  <c r="U41" i="20"/>
  <c r="T41" i="20"/>
  <c r="S41" i="20"/>
  <c r="R41" i="20"/>
  <c r="Q41" i="20"/>
  <c r="P41" i="20"/>
  <c r="O41" i="20"/>
  <c r="N41" i="20"/>
  <c r="M41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K80" i="19"/>
  <c r="K69" i="19"/>
  <c r="K38" i="19"/>
  <c r="G46" i="7"/>
  <c r="G101" i="7"/>
  <c r="G40" i="7"/>
  <c r="G95" i="7"/>
  <c r="G34" i="7"/>
  <c r="G89" i="7"/>
  <c r="G83" i="7"/>
  <c r="G22" i="7"/>
  <c r="G77" i="7"/>
  <c r="G16" i="7"/>
  <c r="G71" i="7"/>
  <c r="Z68" i="24"/>
  <c r="K16" i="20"/>
  <c r="K14" i="20"/>
  <c r="K94" i="19"/>
  <c r="K92" i="19"/>
  <c r="K82" i="19"/>
  <c r="K40" i="19"/>
  <c r="K71" i="19"/>
  <c r="BA130" i="11"/>
  <c r="BB130" i="11"/>
  <c r="BC130" i="11"/>
  <c r="BA131" i="11"/>
  <c r="BB131" i="11"/>
  <c r="BC131" i="11"/>
  <c r="BA132" i="11"/>
  <c r="BB132" i="11"/>
  <c r="BC132" i="11"/>
  <c r="BA133" i="11"/>
  <c r="BB133" i="11"/>
  <c r="BC133" i="11"/>
  <c r="BA135" i="11"/>
  <c r="BB135" i="11"/>
  <c r="BC135" i="11"/>
  <c r="BA136" i="11"/>
  <c r="BB136" i="11"/>
  <c r="BC136" i="11"/>
  <c r="BA137" i="11"/>
  <c r="BB137" i="11"/>
  <c r="BC137" i="11"/>
  <c r="BA138" i="11"/>
  <c r="BB138" i="11"/>
  <c r="BC138" i="11"/>
  <c r="BA139" i="11"/>
  <c r="BB139" i="11"/>
  <c r="BC139" i="11"/>
  <c r="BA141" i="11"/>
  <c r="BB141" i="11"/>
  <c r="BC141" i="11"/>
  <c r="BA142" i="11"/>
  <c r="BB142" i="11"/>
  <c r="BC142" i="11"/>
  <c r="BA143" i="11"/>
  <c r="BB143" i="11"/>
  <c r="BC143" i="11"/>
  <c r="BA144" i="11"/>
  <c r="BB144" i="11"/>
  <c r="BC144" i="11"/>
  <c r="BA145" i="11"/>
  <c r="BB145" i="11"/>
  <c r="BC145" i="11"/>
  <c r="BA147" i="11"/>
  <c r="BB147" i="11"/>
  <c r="BC147" i="11"/>
  <c r="BA148" i="11"/>
  <c r="BB148" i="11"/>
  <c r="BC148" i="11"/>
  <c r="BA149" i="11"/>
  <c r="BB149" i="11"/>
  <c r="BC149" i="11"/>
  <c r="BA150" i="11"/>
  <c r="BB150" i="11"/>
  <c r="BC150" i="11"/>
  <c r="BA151" i="11"/>
  <c r="BB151" i="11"/>
  <c r="BC151" i="11"/>
  <c r="BA153" i="11"/>
  <c r="BB153" i="11"/>
  <c r="BC153" i="11"/>
  <c r="BA154" i="11"/>
  <c r="BB154" i="11"/>
  <c r="BC154" i="11"/>
  <c r="BA155" i="11"/>
  <c r="BB155" i="11"/>
  <c r="BC155" i="11"/>
  <c r="BA156" i="11"/>
  <c r="BB156" i="11"/>
  <c r="BC156" i="11"/>
  <c r="BA157" i="11"/>
  <c r="BB157" i="11"/>
  <c r="BC157" i="11"/>
  <c r="BA159" i="11"/>
  <c r="BB159" i="11"/>
  <c r="BC159" i="11"/>
  <c r="BA160" i="11"/>
  <c r="BB160" i="11"/>
  <c r="BC160" i="11"/>
  <c r="BA161" i="11"/>
  <c r="BB161" i="11"/>
  <c r="BC161" i="11"/>
  <c r="BA162" i="11"/>
  <c r="BB162" i="11"/>
  <c r="BC162" i="11"/>
  <c r="BA163" i="11"/>
  <c r="BB163" i="11"/>
  <c r="BC163" i="11"/>
  <c r="BC129" i="11"/>
  <c r="BA129" i="11"/>
  <c r="AZ159" i="11"/>
  <c r="AZ153" i="11"/>
  <c r="BC127" i="11"/>
  <c r="BA127" i="11"/>
  <c r="F133" i="11"/>
  <c r="F162" i="11"/>
  <c r="F161" i="11"/>
  <c r="F160" i="11"/>
  <c r="F159" i="11"/>
  <c r="F157" i="11"/>
  <c r="F156" i="11"/>
  <c r="F155" i="11"/>
  <c r="F154" i="11"/>
  <c r="F153" i="11"/>
  <c r="AP40" i="11"/>
  <c r="AQ40" i="11"/>
  <c r="AR40" i="11"/>
  <c r="AP41" i="11"/>
  <c r="AQ41" i="11"/>
  <c r="AR41" i="11"/>
  <c r="AP42" i="11"/>
  <c r="AQ42" i="11"/>
  <c r="AR42" i="11"/>
  <c r="AP43" i="11"/>
  <c r="AQ43" i="11"/>
  <c r="AR43" i="11"/>
  <c r="AP45" i="11"/>
  <c r="AQ45" i="11"/>
  <c r="AR45" i="11"/>
  <c r="AP46" i="11"/>
  <c r="AQ46" i="11"/>
  <c r="AR46" i="11"/>
  <c r="AP47" i="11"/>
  <c r="AQ47" i="11"/>
  <c r="AR47" i="11"/>
  <c r="AP48" i="11"/>
  <c r="AQ48" i="11"/>
  <c r="AR48" i="11"/>
  <c r="AP49" i="11"/>
  <c r="AQ49" i="11"/>
  <c r="AR49" i="11"/>
  <c r="AP51" i="11"/>
  <c r="AQ51" i="11"/>
  <c r="AR51" i="11"/>
  <c r="AP52" i="11"/>
  <c r="AQ52" i="11"/>
  <c r="AR52" i="11"/>
  <c r="AP53" i="11"/>
  <c r="AQ53" i="11"/>
  <c r="AR53" i="11"/>
  <c r="AP54" i="11"/>
  <c r="AQ54" i="11"/>
  <c r="AR54" i="11"/>
  <c r="AP55" i="11"/>
  <c r="AQ55" i="11"/>
  <c r="AR55" i="11"/>
  <c r="AP57" i="11"/>
  <c r="AQ57" i="11"/>
  <c r="AR57" i="11"/>
  <c r="AP58" i="11"/>
  <c r="AQ58" i="11"/>
  <c r="AR58" i="11"/>
  <c r="AP59" i="11"/>
  <c r="AQ59" i="11"/>
  <c r="AR59" i="11"/>
  <c r="AP60" i="11"/>
  <c r="AQ60" i="11"/>
  <c r="AR60" i="11"/>
  <c r="AP61" i="11"/>
  <c r="AQ61" i="11"/>
  <c r="AR61" i="11"/>
  <c r="AP63" i="11"/>
  <c r="AQ63" i="11"/>
  <c r="AR63" i="11"/>
  <c r="AP64" i="11"/>
  <c r="AQ64" i="11"/>
  <c r="AR64" i="11"/>
  <c r="AP65" i="11"/>
  <c r="AQ65" i="11"/>
  <c r="AR65" i="11"/>
  <c r="AP66" i="11"/>
  <c r="AQ66" i="11"/>
  <c r="AR66" i="11"/>
  <c r="AP67" i="11"/>
  <c r="AQ67" i="11"/>
  <c r="AR67" i="11"/>
  <c r="AP69" i="11"/>
  <c r="AQ69" i="11"/>
  <c r="AR69" i="11"/>
  <c r="AP70" i="11"/>
  <c r="AQ70" i="11"/>
  <c r="AR70" i="11"/>
  <c r="AP71" i="11"/>
  <c r="AQ71" i="11"/>
  <c r="AR71" i="11"/>
  <c r="AP72" i="11"/>
  <c r="AQ72" i="11"/>
  <c r="AR72" i="11"/>
  <c r="AP73" i="11"/>
  <c r="AQ73" i="11"/>
  <c r="AR73" i="11"/>
  <c r="AR39" i="11"/>
  <c r="AR37" i="11"/>
  <c r="AP37" i="11"/>
  <c r="AS43" i="11"/>
  <c r="AS42" i="11"/>
  <c r="AS41" i="11"/>
  <c r="AS40" i="11"/>
  <c r="AS39" i="11"/>
  <c r="AQ39" i="11"/>
  <c r="AO69" i="11"/>
  <c r="AO63" i="11"/>
  <c r="AO57" i="11"/>
  <c r="AO51" i="11"/>
  <c r="AO45" i="11"/>
  <c r="AO39" i="11"/>
  <c r="F69" i="11"/>
  <c r="F39" i="11"/>
  <c r="F49" i="11"/>
  <c r="F48" i="11"/>
  <c r="F47" i="11"/>
  <c r="F46" i="11"/>
  <c r="F45" i="11"/>
  <c r="F43" i="11"/>
  <c r="F42" i="11"/>
  <c r="F41" i="11"/>
  <c r="F40" i="11"/>
  <c r="AC118" i="11"/>
  <c r="AD118" i="11"/>
  <c r="AE118" i="11"/>
  <c r="AF118" i="11"/>
  <c r="AG118" i="11"/>
  <c r="AH118" i="11"/>
  <c r="AI118" i="11"/>
  <c r="AJ118" i="11"/>
  <c r="AK118" i="11"/>
  <c r="AL118" i="11"/>
  <c r="AM118" i="11"/>
  <c r="AN118" i="11"/>
  <c r="AC119" i="11"/>
  <c r="AD119" i="11"/>
  <c r="AE119" i="11"/>
  <c r="AF119" i="11"/>
  <c r="AG119" i="11"/>
  <c r="AH119" i="11"/>
  <c r="AI119" i="11"/>
  <c r="AJ119" i="11"/>
  <c r="AK119" i="11"/>
  <c r="AL119" i="11"/>
  <c r="AM119" i="11"/>
  <c r="AN119" i="11"/>
  <c r="AC120" i="11"/>
  <c r="AD120" i="11"/>
  <c r="AE120" i="11"/>
  <c r="AF120" i="11"/>
  <c r="AG120" i="11"/>
  <c r="AH120" i="11"/>
  <c r="AI120" i="11"/>
  <c r="AJ120" i="11"/>
  <c r="AK120" i="11"/>
  <c r="AL120" i="11"/>
  <c r="AM120" i="11"/>
  <c r="AN120" i="11"/>
  <c r="AD117" i="11"/>
  <c r="AE117" i="11"/>
  <c r="AF117" i="11"/>
  <c r="AG117" i="11"/>
  <c r="AH117" i="11"/>
  <c r="AI117" i="11"/>
  <c r="AJ117" i="11"/>
  <c r="AK117" i="11"/>
  <c r="AL117" i="11"/>
  <c r="AM117" i="11"/>
  <c r="AN117" i="11"/>
  <c r="AC117" i="11"/>
  <c r="U86" i="10"/>
  <c r="W92" i="10"/>
  <c r="W91" i="10"/>
  <c r="W90" i="10"/>
  <c r="W89" i="10"/>
  <c r="W88" i="10"/>
  <c r="I44" i="10"/>
  <c r="I38" i="10"/>
  <c r="I32" i="10"/>
  <c r="I26" i="10"/>
  <c r="I20" i="10"/>
  <c r="I14" i="10"/>
  <c r="J30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0" i="10"/>
  <c r="K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M12" i="10"/>
  <c r="M11" i="10"/>
  <c r="M10" i="10"/>
  <c r="M9" i="10"/>
  <c r="M8" i="10"/>
  <c r="L8" i="10"/>
  <c r="K8" i="10"/>
  <c r="J8" i="10"/>
  <c r="I8" i="10"/>
  <c r="M62" i="10"/>
  <c r="M61" i="10"/>
  <c r="M60" i="10"/>
  <c r="M59" i="10"/>
  <c r="M58" i="10"/>
  <c r="L75" i="7"/>
  <c r="L69" i="7"/>
  <c r="L68" i="7"/>
  <c r="L67" i="7"/>
  <c r="L66" i="7"/>
  <c r="L65" i="7"/>
  <c r="L14" i="7"/>
  <c r="L13" i="7"/>
  <c r="L12" i="7"/>
  <c r="L11" i="7"/>
  <c r="L10" i="7"/>
  <c r="AY128" i="6"/>
  <c r="AY127" i="6"/>
  <c r="AY126" i="6"/>
  <c r="AY125" i="6"/>
  <c r="AY124" i="6"/>
  <c r="AM89" i="6"/>
  <c r="AM88" i="6"/>
  <c r="AM87" i="6"/>
  <c r="AM86" i="6"/>
  <c r="AM85" i="6"/>
  <c r="AA50" i="6"/>
  <c r="AA49" i="6"/>
  <c r="AA48" i="6"/>
  <c r="AA47" i="6"/>
  <c r="AA46" i="6"/>
  <c r="P17" i="6"/>
  <c r="P16" i="6"/>
  <c r="P15" i="6"/>
  <c r="P14" i="6"/>
  <c r="P13" i="6"/>
  <c r="Z69" i="24"/>
  <c r="AA69" i="24"/>
  <c r="Z71" i="24"/>
  <c r="AA71" i="24"/>
  <c r="AB71" i="24"/>
  <c r="Z72" i="24"/>
  <c r="AA72" i="24"/>
  <c r="AB72" i="24"/>
  <c r="Z74" i="24"/>
  <c r="AA74" i="24"/>
  <c r="AB74" i="24"/>
  <c r="Z75" i="24"/>
  <c r="AA75" i="24"/>
  <c r="AB75" i="24"/>
  <c r="Z77" i="24"/>
  <c r="AA77" i="24"/>
  <c r="AB77" i="24"/>
  <c r="Z78" i="24"/>
  <c r="AA78" i="24"/>
  <c r="AB78" i="24"/>
  <c r="Z80" i="24"/>
  <c r="AA80" i="24"/>
  <c r="Z81" i="24"/>
  <c r="AA81" i="24"/>
  <c r="Z83" i="24"/>
  <c r="AA83" i="24"/>
  <c r="AB83" i="24"/>
  <c r="Z84" i="24"/>
  <c r="AA84" i="24"/>
  <c r="AB84" i="24"/>
  <c r="AB68" i="24"/>
  <c r="AA68" i="24"/>
  <c r="Y66" i="24"/>
  <c r="F67" i="24"/>
  <c r="F68" i="24"/>
  <c r="Y68" i="24"/>
  <c r="AC68" i="24"/>
  <c r="AC69" i="24"/>
  <c r="F70" i="24"/>
  <c r="F71" i="24"/>
  <c r="Y71" i="24"/>
  <c r="AC71" i="24"/>
  <c r="AC72" i="24"/>
  <c r="F73" i="24"/>
  <c r="F74" i="24"/>
  <c r="Y74" i="24"/>
  <c r="AC74" i="24"/>
  <c r="AC75" i="24"/>
  <c r="F76" i="24"/>
  <c r="F77" i="24"/>
  <c r="Y77" i="24"/>
  <c r="AC77" i="24"/>
  <c r="AC78" i="24"/>
  <c r="F79" i="24"/>
  <c r="F80" i="24"/>
  <c r="Y80" i="24"/>
  <c r="AC80" i="24"/>
  <c r="AC81" i="24"/>
  <c r="F82" i="24"/>
  <c r="F83" i="24"/>
  <c r="Y83" i="24"/>
  <c r="AC83" i="24"/>
  <c r="AC84" i="24"/>
  <c r="AO37" i="11"/>
  <c r="AQ37" i="11"/>
  <c r="AS37" i="11"/>
  <c r="F51" i="11"/>
  <c r="F52" i="11"/>
  <c r="F53" i="11"/>
  <c r="F54" i="11"/>
  <c r="F55" i="11"/>
  <c r="F57" i="11"/>
  <c r="F58" i="11"/>
  <c r="F59" i="11"/>
  <c r="F60" i="11"/>
  <c r="F61" i="11"/>
  <c r="F63" i="11"/>
  <c r="F64" i="11"/>
  <c r="F65" i="11"/>
  <c r="F66" i="11"/>
  <c r="F67" i="11"/>
  <c r="F70" i="11"/>
  <c r="F71" i="11"/>
  <c r="F72" i="11"/>
  <c r="F73" i="11"/>
  <c r="AZ127" i="11"/>
  <c r="BB127" i="11"/>
  <c r="BD127" i="11"/>
  <c r="F129" i="11"/>
  <c r="AZ129" i="11"/>
  <c r="BB129" i="11"/>
  <c r="BD129" i="11"/>
  <c r="F130" i="11"/>
  <c r="BD130" i="11"/>
  <c r="F131" i="11"/>
  <c r="BD131" i="11"/>
  <c r="F132" i="11"/>
  <c r="BD132" i="11"/>
  <c r="BD133" i="11"/>
  <c r="F135" i="11"/>
  <c r="AZ135" i="11"/>
  <c r="F136" i="11"/>
  <c r="F137" i="11"/>
  <c r="F138" i="11"/>
  <c r="F139" i="11"/>
  <c r="F141" i="11"/>
  <c r="AZ141" i="11"/>
  <c r="F142" i="11"/>
  <c r="F143" i="11"/>
  <c r="F144" i="11"/>
  <c r="F145" i="11"/>
  <c r="F147" i="11"/>
  <c r="AZ147" i="11"/>
  <c r="F148" i="11"/>
  <c r="F149" i="11"/>
  <c r="F150" i="11"/>
  <c r="F151" i="11"/>
  <c r="I6" i="10"/>
  <c r="J6" i="10"/>
  <c r="K6" i="10"/>
  <c r="L6" i="10"/>
  <c r="I56" i="10"/>
  <c r="K56" i="10"/>
  <c r="L56" i="10"/>
  <c r="I58" i="10"/>
  <c r="J58" i="10"/>
  <c r="K58" i="10"/>
  <c r="L58" i="10"/>
  <c r="J59" i="10"/>
  <c r="K59" i="10"/>
  <c r="L59" i="10"/>
  <c r="J60" i="10"/>
  <c r="K60" i="10"/>
  <c r="L60" i="10"/>
  <c r="J61" i="10"/>
  <c r="K61" i="10"/>
  <c r="L61" i="10"/>
  <c r="J62" i="10"/>
  <c r="K62" i="10"/>
  <c r="L62" i="10"/>
  <c r="I64" i="10"/>
  <c r="J64" i="10"/>
  <c r="K64" i="10"/>
  <c r="L64" i="10"/>
  <c r="J65" i="10"/>
  <c r="K65" i="10"/>
  <c r="L65" i="10"/>
  <c r="J66" i="10"/>
  <c r="K66" i="10"/>
  <c r="L66" i="10"/>
  <c r="J67" i="10"/>
  <c r="K67" i="10"/>
  <c r="L67" i="10"/>
  <c r="J68" i="10"/>
  <c r="K68" i="10"/>
  <c r="L68" i="10"/>
  <c r="I70" i="10"/>
  <c r="J70" i="10"/>
  <c r="K70" i="10"/>
  <c r="L70" i="10"/>
  <c r="J71" i="10"/>
  <c r="K71" i="10"/>
  <c r="L71" i="10"/>
  <c r="J72" i="10"/>
  <c r="K72" i="10"/>
  <c r="L72" i="10"/>
  <c r="J73" i="10"/>
  <c r="K73" i="10"/>
  <c r="L73" i="10"/>
  <c r="J74" i="10"/>
  <c r="K74" i="10"/>
  <c r="L74" i="10"/>
  <c r="U88" i="10"/>
  <c r="V88" i="10"/>
  <c r="U89" i="10"/>
  <c r="V89" i="10"/>
  <c r="U90" i="10"/>
  <c r="V90" i="10"/>
  <c r="U91" i="10"/>
  <c r="V91" i="10"/>
  <c r="U92" i="10"/>
  <c r="V92" i="10"/>
  <c r="U94" i="10"/>
  <c r="V94" i="10"/>
  <c r="U95" i="10"/>
  <c r="V95" i="10"/>
  <c r="U96" i="10"/>
  <c r="V96" i="10"/>
  <c r="U97" i="10"/>
  <c r="V97" i="10"/>
  <c r="U98" i="10"/>
  <c r="V98" i="10"/>
  <c r="U100" i="10"/>
  <c r="V100" i="10"/>
  <c r="U101" i="10"/>
  <c r="V101" i="10"/>
  <c r="U102" i="10"/>
  <c r="V102" i="10"/>
  <c r="U103" i="10"/>
  <c r="V103" i="10"/>
  <c r="U104" i="10"/>
  <c r="V104" i="10"/>
  <c r="U106" i="10"/>
  <c r="V106" i="10"/>
  <c r="U107" i="10"/>
  <c r="V107" i="10"/>
  <c r="U108" i="10"/>
  <c r="V108" i="10"/>
  <c r="U109" i="10"/>
  <c r="V109" i="10"/>
  <c r="U110" i="10"/>
  <c r="V110" i="10"/>
  <c r="U112" i="10"/>
  <c r="V112" i="10"/>
  <c r="U113" i="10"/>
  <c r="V113" i="10"/>
  <c r="U114" i="10"/>
  <c r="V114" i="10"/>
  <c r="U115" i="10"/>
  <c r="V115" i="10"/>
  <c r="U116" i="10"/>
  <c r="V116" i="10"/>
  <c r="U118" i="10"/>
  <c r="V118" i="10"/>
  <c r="U119" i="10"/>
  <c r="V119" i="10"/>
  <c r="U120" i="10"/>
  <c r="V120" i="10"/>
  <c r="U121" i="10"/>
  <c r="V121" i="10"/>
  <c r="U122" i="10"/>
  <c r="V122" i="10"/>
  <c r="U124" i="10"/>
  <c r="V124" i="10"/>
  <c r="U125" i="10"/>
  <c r="V125" i="10"/>
  <c r="U126" i="10"/>
  <c r="V126" i="10"/>
  <c r="U127" i="10"/>
  <c r="V127" i="10"/>
  <c r="U128" i="10"/>
  <c r="V128" i="10"/>
  <c r="I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2" i="7"/>
  <c r="K22" i="7"/>
  <c r="J23" i="7"/>
  <c r="K23" i="7"/>
  <c r="J24" i="7"/>
  <c r="K24" i="7"/>
  <c r="J25" i="7"/>
  <c r="K25" i="7"/>
  <c r="J26" i="7"/>
  <c r="K26" i="7"/>
  <c r="J28" i="7"/>
  <c r="K28" i="7"/>
  <c r="J29" i="7"/>
  <c r="K29" i="7"/>
  <c r="J30" i="7"/>
  <c r="K30" i="7"/>
  <c r="J31" i="7"/>
  <c r="K31" i="7"/>
  <c r="J32" i="7"/>
  <c r="K32" i="7"/>
  <c r="J34" i="7"/>
  <c r="K34" i="7"/>
  <c r="J35" i="7"/>
  <c r="K35" i="7"/>
  <c r="J36" i="7"/>
  <c r="K36" i="7"/>
  <c r="J37" i="7"/>
  <c r="K37" i="7"/>
  <c r="J38" i="7"/>
  <c r="K38" i="7"/>
  <c r="J40" i="7"/>
  <c r="K40" i="7"/>
  <c r="J41" i="7"/>
  <c r="K41" i="7"/>
  <c r="J42" i="7"/>
  <c r="K42" i="7"/>
  <c r="J43" i="7"/>
  <c r="K43" i="7"/>
  <c r="J44" i="7"/>
  <c r="K44" i="7"/>
  <c r="J46" i="7"/>
  <c r="K46" i="7"/>
  <c r="J47" i="7"/>
  <c r="K47" i="7"/>
  <c r="J48" i="7"/>
  <c r="K48" i="7"/>
  <c r="J49" i="7"/>
  <c r="K49" i="7"/>
  <c r="J50" i="7"/>
  <c r="K50" i="7"/>
  <c r="I64" i="7"/>
  <c r="J65" i="7"/>
  <c r="K65" i="7"/>
  <c r="J66" i="7"/>
  <c r="K66" i="7"/>
  <c r="J67" i="7"/>
  <c r="K67" i="7"/>
  <c r="J68" i="7"/>
  <c r="K68" i="7"/>
  <c r="J69" i="7"/>
  <c r="K69" i="7"/>
  <c r="J71" i="7"/>
  <c r="K71" i="7"/>
  <c r="J72" i="7"/>
  <c r="K72" i="7"/>
  <c r="J73" i="7"/>
  <c r="K73" i="7"/>
  <c r="J74" i="7"/>
  <c r="K74" i="7"/>
  <c r="J75" i="7"/>
  <c r="K75" i="7"/>
  <c r="J77" i="7"/>
  <c r="K77" i="7"/>
  <c r="J78" i="7"/>
  <c r="K78" i="7"/>
  <c r="J79" i="7"/>
  <c r="K79" i="7"/>
  <c r="J80" i="7"/>
  <c r="K80" i="7"/>
  <c r="J81" i="7"/>
  <c r="K81" i="7"/>
  <c r="J83" i="7"/>
  <c r="K83" i="7"/>
  <c r="J84" i="7"/>
  <c r="K84" i="7"/>
  <c r="J85" i="7"/>
  <c r="K85" i="7"/>
  <c r="J86" i="7"/>
  <c r="K86" i="7"/>
  <c r="J87" i="7"/>
  <c r="K87" i="7"/>
  <c r="J89" i="7"/>
  <c r="K89" i="7"/>
  <c r="J90" i="7"/>
  <c r="K90" i="7"/>
  <c r="J91" i="7"/>
  <c r="K91" i="7"/>
  <c r="J92" i="7"/>
  <c r="K92" i="7"/>
  <c r="J93" i="7"/>
  <c r="K93" i="7"/>
  <c r="J95" i="7"/>
  <c r="K95" i="7"/>
  <c r="J96" i="7"/>
  <c r="K96" i="7"/>
  <c r="J97" i="7"/>
  <c r="K97" i="7"/>
  <c r="J98" i="7"/>
  <c r="K98" i="7"/>
  <c r="J99" i="7"/>
  <c r="K99" i="7"/>
  <c r="J101" i="7"/>
  <c r="K101" i="7"/>
  <c r="J102" i="7"/>
  <c r="K102" i="7"/>
  <c r="J103" i="7"/>
  <c r="K103" i="7"/>
  <c r="J104" i="7"/>
  <c r="K104" i="7"/>
  <c r="J105" i="7"/>
  <c r="K105" i="7"/>
  <c r="M11" i="6"/>
  <c r="M13" i="6"/>
  <c r="N13" i="6"/>
  <c r="O13" i="6"/>
  <c r="N14" i="6"/>
  <c r="O14" i="6"/>
  <c r="N15" i="6"/>
  <c r="O15" i="6"/>
  <c r="N16" i="6"/>
  <c r="O16" i="6"/>
  <c r="N17" i="6"/>
  <c r="O17" i="6"/>
  <c r="M19" i="6"/>
  <c r="N19" i="6"/>
  <c r="O19" i="6"/>
  <c r="N20" i="6"/>
  <c r="O20" i="6"/>
  <c r="N21" i="6"/>
  <c r="O21" i="6"/>
  <c r="N22" i="6"/>
  <c r="O22" i="6"/>
  <c r="N23" i="6"/>
  <c r="O23" i="6"/>
  <c r="M25" i="6"/>
  <c r="N25" i="6"/>
  <c r="O25" i="6"/>
  <c r="N26" i="6"/>
  <c r="O26" i="6"/>
  <c r="N27" i="6"/>
  <c r="O27" i="6"/>
  <c r="N28" i="6"/>
  <c r="O28" i="6"/>
  <c r="N29" i="6"/>
  <c r="O29" i="6"/>
  <c r="M31" i="6"/>
  <c r="N31" i="6"/>
  <c r="O31" i="6"/>
  <c r="N32" i="6"/>
  <c r="O32" i="6"/>
  <c r="N33" i="6"/>
  <c r="O33" i="6"/>
  <c r="N34" i="6"/>
  <c r="O34" i="6"/>
  <c r="N35" i="6"/>
  <c r="O35" i="6"/>
  <c r="X44" i="6"/>
  <c r="X46" i="6"/>
  <c r="Y46" i="6"/>
  <c r="Z46" i="6"/>
  <c r="Y47" i="6"/>
  <c r="Z47" i="6"/>
  <c r="Y48" i="6"/>
  <c r="Z48" i="6"/>
  <c r="Y49" i="6"/>
  <c r="Z49" i="6"/>
  <c r="Y50" i="6"/>
  <c r="Z50" i="6"/>
  <c r="X52" i="6"/>
  <c r="Y52" i="6"/>
  <c r="Z52" i="6"/>
  <c r="Y53" i="6"/>
  <c r="Z53" i="6"/>
  <c r="Y54" i="6"/>
  <c r="Z54" i="6"/>
  <c r="Y55" i="6"/>
  <c r="Z55" i="6"/>
  <c r="Y56" i="6"/>
  <c r="Z56" i="6"/>
  <c r="X58" i="6"/>
  <c r="Y58" i="6"/>
  <c r="Z58" i="6"/>
  <c r="Y59" i="6"/>
  <c r="Z59" i="6"/>
  <c r="Y60" i="6"/>
  <c r="Z60" i="6"/>
  <c r="Y61" i="6"/>
  <c r="Z61" i="6"/>
  <c r="Y62" i="6"/>
  <c r="Z62" i="6"/>
  <c r="X64" i="6"/>
  <c r="Y64" i="6"/>
  <c r="Z64" i="6"/>
  <c r="Y65" i="6"/>
  <c r="Z65" i="6"/>
  <c r="Y66" i="6"/>
  <c r="Z66" i="6"/>
  <c r="Y67" i="6"/>
  <c r="Z67" i="6"/>
  <c r="Y68" i="6"/>
  <c r="Z68" i="6"/>
  <c r="AJ83" i="6"/>
  <c r="AJ85" i="6"/>
  <c r="AK85" i="6"/>
  <c r="AL85" i="6"/>
  <c r="AK86" i="6"/>
  <c r="AL86" i="6"/>
  <c r="AK87" i="6"/>
  <c r="AL87" i="6"/>
  <c r="AK88" i="6"/>
  <c r="AL88" i="6"/>
  <c r="AK89" i="6"/>
  <c r="AL89" i="6"/>
  <c r="AJ91" i="6"/>
  <c r="AK91" i="6"/>
  <c r="AL91" i="6"/>
  <c r="AK92" i="6"/>
  <c r="AL92" i="6"/>
  <c r="AK93" i="6"/>
  <c r="AL93" i="6"/>
  <c r="AK94" i="6"/>
  <c r="AL94" i="6"/>
  <c r="AK95" i="6"/>
  <c r="AL95" i="6"/>
  <c r="AJ97" i="6"/>
  <c r="AK97" i="6"/>
  <c r="AL97" i="6"/>
  <c r="AK98" i="6"/>
  <c r="AL98" i="6"/>
  <c r="AK99" i="6"/>
  <c r="AL99" i="6"/>
  <c r="AK100" i="6"/>
  <c r="AL100" i="6"/>
  <c r="AK101" i="6"/>
  <c r="AL101" i="6"/>
  <c r="AJ103" i="6"/>
  <c r="AK103" i="6"/>
  <c r="AL103" i="6"/>
  <c r="AK104" i="6"/>
  <c r="AL104" i="6"/>
  <c r="AK105" i="6"/>
  <c r="AL105" i="6"/>
  <c r="AK106" i="6"/>
  <c r="AL106" i="6"/>
  <c r="AK107" i="6"/>
  <c r="AL107" i="6"/>
  <c r="AJ109" i="6"/>
  <c r="AK109" i="6"/>
  <c r="AL109" i="6"/>
  <c r="AK110" i="6"/>
  <c r="AL110" i="6"/>
  <c r="AK111" i="6"/>
  <c r="AL111" i="6"/>
  <c r="AK112" i="6"/>
  <c r="AL112" i="6"/>
  <c r="AK113" i="6"/>
  <c r="AL113" i="6"/>
  <c r="AV122" i="6"/>
  <c r="AV124" i="6"/>
  <c r="AW124" i="6"/>
  <c r="AX124" i="6"/>
  <c r="AW125" i="6"/>
  <c r="AX125" i="6"/>
  <c r="AW126" i="6"/>
  <c r="AX126" i="6"/>
  <c r="AW127" i="6"/>
  <c r="AX127" i="6"/>
  <c r="AW128" i="6"/>
  <c r="AX128" i="6"/>
  <c r="AV130" i="6"/>
  <c r="AW130" i="6"/>
  <c r="AX130" i="6"/>
  <c r="AW131" i="6"/>
  <c r="AX131" i="6"/>
  <c r="AW132" i="6"/>
  <c r="AX132" i="6"/>
  <c r="AW133" i="6"/>
  <c r="AX133" i="6"/>
  <c r="AW134" i="6"/>
  <c r="AX134" i="6"/>
  <c r="AV136" i="6"/>
  <c r="AW136" i="6"/>
  <c r="AX136" i="6"/>
  <c r="AW137" i="6"/>
  <c r="AX137" i="6"/>
  <c r="AW138" i="6"/>
  <c r="AX138" i="6"/>
  <c r="AW139" i="6"/>
  <c r="AX139" i="6"/>
  <c r="AW140" i="6"/>
  <c r="AX140" i="6"/>
  <c r="AV142" i="6"/>
  <c r="AW142" i="6"/>
  <c r="AX142" i="6"/>
  <c r="AW143" i="6"/>
  <c r="AX143" i="6"/>
  <c r="AW144" i="6"/>
  <c r="AX144" i="6"/>
  <c r="AW145" i="6"/>
  <c r="AX145" i="6"/>
  <c r="AW146" i="6"/>
  <c r="AX146" i="6"/>
  <c r="BD138" i="11"/>
  <c r="AM91" i="6"/>
  <c r="F56" i="23"/>
  <c r="W95" i="10"/>
  <c r="G55" i="11"/>
  <c r="G61" i="11"/>
  <c r="AS61" i="11"/>
  <c r="AS48" i="11"/>
  <c r="P21" i="6"/>
  <c r="F54" i="23"/>
  <c r="D130" i="10"/>
  <c r="L16" i="7"/>
  <c r="AY133" i="6"/>
  <c r="M16" i="10"/>
  <c r="P22" i="6"/>
  <c r="L25" i="7"/>
  <c r="AS45" i="11"/>
  <c r="F55" i="23"/>
  <c r="BD136" i="11"/>
  <c r="L73" i="7"/>
  <c r="W94" i="10"/>
  <c r="AS53" i="11"/>
  <c r="L26" i="7"/>
  <c r="M65" i="10"/>
  <c r="F87" i="7"/>
  <c r="L87" i="7"/>
  <c r="L81" i="7"/>
  <c r="BD139" i="11"/>
  <c r="BD137" i="11"/>
  <c r="BD135" i="11"/>
  <c r="AM94" i="6"/>
  <c r="AY131" i="6"/>
  <c r="M17" i="10"/>
  <c r="AS54" i="11"/>
  <c r="AY130" i="6"/>
  <c r="AM95" i="6"/>
  <c r="L72" i="7"/>
  <c r="M64" i="10"/>
  <c r="G23" i="7"/>
  <c r="F80" i="7"/>
  <c r="F86" i="7"/>
  <c r="F92" i="7"/>
  <c r="F98" i="7"/>
  <c r="G29" i="10"/>
  <c r="G35" i="10"/>
  <c r="M23" i="10"/>
  <c r="P20" i="6"/>
  <c r="AA52" i="6"/>
  <c r="AY134" i="6"/>
  <c r="D56" i="23"/>
  <c r="G24" i="10"/>
  <c r="AA56" i="6"/>
  <c r="AM93" i="6"/>
  <c r="L24" i="7"/>
  <c r="L71" i="7"/>
  <c r="M68" i="10"/>
  <c r="W97" i="10"/>
  <c r="D54" i="23"/>
  <c r="AM92" i="6"/>
  <c r="F107" i="6"/>
  <c r="AM107" i="6"/>
  <c r="AM101" i="6"/>
  <c r="F144" i="6"/>
  <c r="AY144" i="6"/>
  <c r="AY138" i="6"/>
  <c r="G27" i="10"/>
  <c r="G33" i="10"/>
  <c r="M21" i="10"/>
  <c r="L17" i="7"/>
  <c r="BA93" i="20"/>
  <c r="AA53" i="6"/>
  <c r="P19" i="6"/>
  <c r="P23" i="6"/>
  <c r="AA54" i="6"/>
  <c r="AY132" i="6"/>
  <c r="AY139" i="6"/>
  <c r="L79" i="7"/>
  <c r="M66" i="10"/>
  <c r="M14" i="10"/>
  <c r="AS46" i="11"/>
  <c r="F57" i="23"/>
  <c r="M67" i="10"/>
  <c r="M15" i="10"/>
  <c r="G35" i="7"/>
  <c r="G47" i="7"/>
  <c r="H55" i="23"/>
  <c r="H56" i="23"/>
  <c r="J55" i="23"/>
  <c r="H57" i="23"/>
  <c r="J56" i="23"/>
  <c r="J57" i="23"/>
  <c r="BA108" i="20"/>
  <c r="G150" i="11"/>
  <c r="G156" i="11"/>
  <c r="BD144" i="11"/>
  <c r="F110" i="10"/>
  <c r="W104" i="10"/>
  <c r="W98" i="10"/>
  <c r="F102" i="10"/>
  <c r="G100" i="10"/>
  <c r="G124" i="10"/>
  <c r="G94" i="10"/>
  <c r="G118" i="10"/>
  <c r="G88" i="10"/>
  <c r="G112" i="10"/>
  <c r="G28" i="10"/>
  <c r="M28" i="10"/>
  <c r="M22" i="10"/>
  <c r="G26" i="10"/>
  <c r="M26" i="10"/>
  <c r="M20" i="10"/>
  <c r="F38" i="7"/>
  <c r="F44" i="7"/>
  <c r="L32" i="7"/>
  <c r="F36" i="7"/>
  <c r="F42" i="7"/>
  <c r="L30" i="7"/>
  <c r="G41" i="7"/>
  <c r="G11" i="7"/>
  <c r="G17" i="7"/>
  <c r="G29" i="7"/>
  <c r="F146" i="6"/>
  <c r="AY146" i="6"/>
  <c r="AY140" i="6"/>
  <c r="F143" i="6"/>
  <c r="AY143" i="6"/>
  <c r="AY137" i="6"/>
  <c r="F68" i="6"/>
  <c r="AA68" i="6"/>
  <c r="AA62" i="6"/>
  <c r="F33" i="6"/>
  <c r="P33" i="6"/>
  <c r="P27" i="6"/>
  <c r="F31" i="6"/>
  <c r="P31" i="6"/>
  <c r="P25" i="6"/>
  <c r="D55" i="23"/>
  <c r="D57" i="23"/>
  <c r="G66" i="11"/>
  <c r="AS60" i="11"/>
  <c r="G65" i="11"/>
  <c r="AS59" i="11"/>
  <c r="G58" i="11"/>
  <c r="AS52" i="11"/>
  <c r="G57" i="11"/>
  <c r="AS51" i="11"/>
  <c r="G151" i="11"/>
  <c r="BD145" i="11"/>
  <c r="G149" i="11"/>
  <c r="BD143" i="11"/>
  <c r="G148" i="11"/>
  <c r="BD142" i="11"/>
  <c r="G147" i="11"/>
  <c r="BD141" i="11"/>
  <c r="F109" i="10"/>
  <c r="W103" i="10"/>
  <c r="F107" i="10"/>
  <c r="W101" i="10"/>
  <c r="F106" i="10"/>
  <c r="W100" i="10"/>
  <c r="L85" i="7"/>
  <c r="F91" i="7"/>
  <c r="F84" i="7"/>
  <c r="L78" i="7"/>
  <c r="F83" i="7"/>
  <c r="L77" i="7"/>
  <c r="F37" i="7"/>
  <c r="L31" i="7"/>
  <c r="F29" i="7"/>
  <c r="L23" i="7"/>
  <c r="F28" i="7"/>
  <c r="L22" i="7"/>
  <c r="AY136" i="6"/>
  <c r="F106" i="6"/>
  <c r="AM100" i="6"/>
  <c r="F105" i="6"/>
  <c r="AM99" i="6"/>
  <c r="AM98" i="6"/>
  <c r="F104" i="6"/>
  <c r="F103" i="6"/>
  <c r="AM97" i="6"/>
  <c r="AA61" i="6"/>
  <c r="F67" i="6"/>
  <c r="AA55" i="6"/>
  <c r="AA60" i="6"/>
  <c r="F66" i="6"/>
  <c r="F65" i="6"/>
  <c r="AA59" i="6"/>
  <c r="AA58" i="6"/>
  <c r="F64" i="6"/>
  <c r="P29" i="6"/>
  <c r="F35" i="6"/>
  <c r="P35" i="6"/>
  <c r="F34" i="6"/>
  <c r="P34" i="6"/>
  <c r="P28" i="6"/>
  <c r="F32" i="6"/>
  <c r="P32" i="6"/>
  <c r="P26" i="6"/>
  <c r="G67" i="11"/>
  <c r="G73" i="11"/>
  <c r="AS73" i="11"/>
  <c r="M27" i="10"/>
  <c r="AS55" i="11"/>
  <c r="F93" i="7"/>
  <c r="L93" i="7"/>
  <c r="F58" i="23"/>
  <c r="F113" i="6"/>
  <c r="AM113" i="6"/>
  <c r="L86" i="7"/>
  <c r="G32" i="10"/>
  <c r="M32" i="10"/>
  <c r="L80" i="7"/>
  <c r="F74" i="6"/>
  <c r="L38" i="7"/>
  <c r="BD150" i="11"/>
  <c r="L36" i="7"/>
  <c r="L92" i="7"/>
  <c r="G34" i="10"/>
  <c r="M34" i="10"/>
  <c r="J58" i="23"/>
  <c r="H58" i="23"/>
  <c r="G41" i="10"/>
  <c r="M41" i="10"/>
  <c r="M35" i="10"/>
  <c r="M29" i="10"/>
  <c r="G30" i="10"/>
  <c r="M24" i="10"/>
  <c r="D58" i="23"/>
  <c r="F116" i="10"/>
  <c r="W110" i="10"/>
  <c r="F108" i="10"/>
  <c r="W102" i="10"/>
  <c r="AS67" i="11"/>
  <c r="G72" i="11"/>
  <c r="AS72" i="11"/>
  <c r="AS66" i="11"/>
  <c r="AS65" i="11"/>
  <c r="G71" i="11"/>
  <c r="AS71" i="11"/>
  <c r="G64" i="11"/>
  <c r="AS58" i="11"/>
  <c r="G63" i="11"/>
  <c r="AS57" i="11"/>
  <c r="G157" i="11"/>
  <c r="BD151" i="11"/>
  <c r="BD156" i="11"/>
  <c r="G162" i="11"/>
  <c r="BD149" i="11"/>
  <c r="G155" i="11"/>
  <c r="G154" i="11"/>
  <c r="BD148" i="11"/>
  <c r="G153" i="11"/>
  <c r="BD147" i="11"/>
  <c r="W109" i="10"/>
  <c r="F115" i="10"/>
  <c r="F113" i="10"/>
  <c r="W107" i="10"/>
  <c r="W106" i="10"/>
  <c r="F112" i="10"/>
  <c r="G39" i="10"/>
  <c r="M33" i="10"/>
  <c r="L98" i="7"/>
  <c r="F104" i="7"/>
  <c r="L104" i="7"/>
  <c r="F97" i="7"/>
  <c r="L91" i="7"/>
  <c r="F90" i="7"/>
  <c r="L84" i="7"/>
  <c r="L83" i="7"/>
  <c r="F89" i="7"/>
  <c r="F50" i="7"/>
  <c r="L50" i="7"/>
  <c r="L44" i="7"/>
  <c r="F43" i="7"/>
  <c r="L37" i="7"/>
  <c r="L42" i="7"/>
  <c r="F48" i="7"/>
  <c r="L48" i="7"/>
  <c r="F35" i="7"/>
  <c r="L29" i="7"/>
  <c r="F34" i="7"/>
  <c r="L28" i="7"/>
  <c r="AM106" i="6"/>
  <c r="F112" i="6"/>
  <c r="AM112" i="6"/>
  <c r="F111" i="6"/>
  <c r="AM111" i="6"/>
  <c r="AM105" i="6"/>
  <c r="F110" i="6"/>
  <c r="AM110" i="6"/>
  <c r="AM104" i="6"/>
  <c r="F109" i="6"/>
  <c r="AM109" i="6"/>
  <c r="AM103" i="6"/>
  <c r="F73" i="6"/>
  <c r="AA67" i="6"/>
  <c r="F72" i="6"/>
  <c r="AA66" i="6"/>
  <c r="F71" i="6"/>
  <c r="AA65" i="6"/>
  <c r="F70" i="6"/>
  <c r="AA64" i="6"/>
  <c r="G38" i="10"/>
  <c r="G44" i="10"/>
  <c r="M44" i="10"/>
  <c r="F99" i="7"/>
  <c r="L99" i="7"/>
  <c r="G40" i="10"/>
  <c r="M40" i="10"/>
  <c r="G47" i="10"/>
  <c r="M47" i="10"/>
  <c r="G36" i="10"/>
  <c r="M30" i="10"/>
  <c r="W116" i="10"/>
  <c r="F122" i="10"/>
  <c r="W108" i="10"/>
  <c r="F114" i="10"/>
  <c r="G70" i="11"/>
  <c r="AS70" i="11"/>
  <c r="AS64" i="11"/>
  <c r="G69" i="11"/>
  <c r="AS69" i="11"/>
  <c r="AS63" i="11"/>
  <c r="G163" i="11"/>
  <c r="BD157" i="11"/>
  <c r="G168" i="11"/>
  <c r="BD168" i="11"/>
  <c r="BD162" i="11"/>
  <c r="G161" i="11"/>
  <c r="BD155" i="11"/>
  <c r="G160" i="11"/>
  <c r="BD154" i="11"/>
  <c r="BD153" i="11"/>
  <c r="G159" i="11"/>
  <c r="F121" i="10"/>
  <c r="W115" i="10"/>
  <c r="F119" i="10"/>
  <c r="W113" i="10"/>
  <c r="F118" i="10"/>
  <c r="W112" i="10"/>
  <c r="G45" i="10"/>
  <c r="M45" i="10"/>
  <c r="M39" i="10"/>
  <c r="M38" i="10"/>
  <c r="L97" i="7"/>
  <c r="F103" i="7"/>
  <c r="L103" i="7"/>
  <c r="F96" i="7"/>
  <c r="L90" i="7"/>
  <c r="F95" i="7"/>
  <c r="L89" i="7"/>
  <c r="F49" i="7"/>
  <c r="L49" i="7"/>
  <c r="L43" i="7"/>
  <c r="F41" i="7"/>
  <c r="L35" i="7"/>
  <c r="F40" i="7"/>
  <c r="L34" i="7"/>
  <c r="F105" i="7"/>
  <c r="L105" i="7"/>
  <c r="G46" i="10"/>
  <c r="M46" i="10"/>
  <c r="G42" i="10"/>
  <c r="M36" i="10"/>
  <c r="F128" i="10"/>
  <c r="W128" i="10"/>
  <c r="W122" i="10"/>
  <c r="F120" i="10"/>
  <c r="W114" i="10"/>
  <c r="G169" i="11"/>
  <c r="BD169" i="11"/>
  <c r="BD163" i="11"/>
  <c r="BD161" i="11"/>
  <c r="G167" i="11"/>
  <c r="BD167" i="11"/>
  <c r="G166" i="11"/>
  <c r="BD166" i="11"/>
  <c r="BD160" i="11"/>
  <c r="G165" i="11"/>
  <c r="BD165" i="11"/>
  <c r="BD159" i="11"/>
  <c r="W121" i="10"/>
  <c r="F127" i="10"/>
  <c r="W127" i="10"/>
  <c r="W119" i="10"/>
  <c r="F125" i="10"/>
  <c r="W125" i="10"/>
  <c r="F124" i="10"/>
  <c r="W124" i="10"/>
  <c r="W118" i="10"/>
  <c r="F102" i="7"/>
  <c r="L102" i="7"/>
  <c r="L96" i="7"/>
  <c r="L95" i="7"/>
  <c r="F101" i="7"/>
  <c r="L101" i="7"/>
  <c r="F47" i="7"/>
  <c r="L47" i="7"/>
  <c r="L41" i="7"/>
  <c r="F46" i="7"/>
  <c r="L46" i="7"/>
  <c r="L40" i="7"/>
  <c r="G48" i="10"/>
  <c r="M48" i="10"/>
  <c r="M42" i="10"/>
  <c r="W120" i="10"/>
  <c r="F126" i="10"/>
  <c r="W126" i="10"/>
</calcChain>
</file>

<file path=xl/sharedStrings.xml><?xml version="1.0" encoding="utf-8"?>
<sst xmlns="http://schemas.openxmlformats.org/spreadsheetml/2006/main" count="1531" uniqueCount="649">
  <si>
    <t>Uhrit</t>
  </si>
  <si>
    <t>Muut</t>
  </si>
  <si>
    <t>Kuolleet</t>
  </si>
  <si>
    <t>Vuosi</t>
  </si>
  <si>
    <t>N</t>
  </si>
  <si>
    <t>%</t>
  </si>
  <si>
    <t>.</t>
  </si>
  <si>
    <t>YHTEENSÄ</t>
  </si>
  <si>
    <t>Peräänajot</t>
  </si>
  <si>
    <t>Kohtaaminen</t>
  </si>
  <si>
    <t>Suistuminen</t>
  </si>
  <si>
    <t>Peruutus</t>
  </si>
  <si>
    <t>Kevyt liikenne</t>
  </si>
  <si>
    <t>Yhteensä</t>
  </si>
  <si>
    <t>Talvi</t>
  </si>
  <si>
    <t>Kevät</t>
  </si>
  <si>
    <t>Kesä</t>
  </si>
  <si>
    <t>Syksy</t>
  </si>
  <si>
    <t>Keskiviikko-torstai</t>
  </si>
  <si>
    <t>Perjantai</t>
  </si>
  <si>
    <t>Lauantai-sunnuntai</t>
  </si>
  <si>
    <t>Maanantai-tiistai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</si>
  <si>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</si>
  <si>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</si>
  <si>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</si>
  <si>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</si>
  <si>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</si>
  <si>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</si>
  <si>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</si>
  <si>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</si>
  <si>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</si>
  <si>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</si>
  <si>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</si>
  <si>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</si>
  <si>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</si>
  <si>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</si>
  <si>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</si>
  <si>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</si>
  <si>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</si>
  <si>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</si>
  <si>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</si>
  <si>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</si>
  <si>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</si>
  <si>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</si>
  <si>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</si>
  <si>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00.00-05.59</t>
  </si>
  <si>
    <t>06.00-11.59</t>
  </si>
  <si>
    <t>12.00-17.59</t>
  </si>
  <si>
    <t>18.00-23.59</t>
  </si>
  <si>
    <t>Talvipuolisko</t>
  </si>
  <si>
    <t>Kesäpuolisko</t>
  </si>
  <si>
    <t>Suora tie</t>
  </si>
  <si>
    <t>Kaarre</t>
  </si>
  <si>
    <t>Risteys</t>
  </si>
  <si>
    <t>Muu tie tai alue</t>
  </si>
  <si>
    <t>Trendit: VAHINKOTYYPIT KALENTERIVUODEN TALVI- JA KESÄPUOLISKOILLA</t>
  </si>
  <si>
    <t>Muu maantie</t>
  </si>
  <si>
    <t>Yksityistie</t>
  </si>
  <si>
    <t>50 km/h</t>
  </si>
  <si>
    <t>60-70 km/h</t>
  </si>
  <si>
    <t>80 km/h</t>
  </si>
  <si>
    <t>100-120 km/h</t>
  </si>
  <si>
    <t>Trendit: KULJETTAJA</t>
  </si>
  <si>
    <t>Luminen, jäinen</t>
  </si>
  <si>
    <t>Vetinen</t>
  </si>
  <si>
    <t>Paljas, kuiva</t>
  </si>
  <si>
    <t>Mies</t>
  </si>
  <si>
    <t>Nainen</t>
  </si>
  <si>
    <t>Vah / 1000 ajok</t>
  </si>
  <si>
    <t>Heva / 1000 ajok</t>
  </si>
  <si>
    <t>Trendit: Vammautuminen</t>
  </si>
  <si>
    <t>Lievästi vammautuneet</t>
  </si>
  <si>
    <t>Aiheuttaja</t>
  </si>
  <si>
    <t>Vastapuoli</t>
  </si>
  <si>
    <t>Keskimääräinen vammautumisaste</t>
  </si>
  <si>
    <t>Vaikeasti vammautuneet</t>
  </si>
  <si>
    <t xml:space="preserve">Henkilöauton kuljettajan vammautumisaste nopeusrajoituksen </t>
  </si>
  <si>
    <t>Aiheutt</t>
  </si>
  <si>
    <t>Vastap</t>
  </si>
  <si>
    <t>Tien laji</t>
  </si>
  <si>
    <t>Linja-auto</t>
  </si>
  <si>
    <t>Moottoripyörä</t>
  </si>
  <si>
    <t>Mopo</t>
  </si>
  <si>
    <t>Peräänajo</t>
  </si>
  <si>
    <t>Risteävät</t>
  </si>
  <si>
    <t>Liikennevahingot</t>
  </si>
  <si>
    <t>muutos-%</t>
  </si>
  <si>
    <t>Henkilö-vahingot</t>
  </si>
  <si>
    <t>Uhreja / 100 vahinkoa</t>
  </si>
  <si>
    <t>Vuositaulukot: Ajankohta ja olosuhteet</t>
  </si>
  <si>
    <t>Kuukausi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</si>
  <si>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</si>
  <si>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</si>
  <si>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</si>
  <si>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</si>
  <si>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</si>
  <si>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</si>
  <si>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</si>
  <si>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</si>
  <si>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</si>
  <si>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</si>
  <si>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</si>
  <si>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</si>
  <si>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Ei tiedossa</t>
  </si>
  <si>
    <t>Viikonpäivä</t>
  </si>
  <si>
    <t>Maanantai</t>
  </si>
  <si>
    <t>Tiistai</t>
  </si>
  <si>
    <t>Keskiviikko</t>
  </si>
  <si>
    <t>Torstai</t>
  </si>
  <si>
    <t>Lauantai</t>
  </si>
  <si>
    <t>Sunnuntai</t>
  </si>
  <si>
    <t>Kellonaika</t>
  </si>
  <si>
    <t>Keli</t>
  </si>
  <si>
    <t>Kuiva, paljas</t>
  </si>
  <si>
    <t>Märkä, paljas</t>
  </si>
  <si>
    <t>Luminen tai jäinen</t>
  </si>
  <si>
    <t>Valoisuus ja valaistus</t>
  </si>
  <si>
    <t>Päivänvalo</t>
  </si>
  <si>
    <t>Hämärä</t>
  </si>
  <si>
    <t>Pimeä, valaistu</t>
  </si>
  <si>
    <t>Pimeä, ei valaistu</t>
  </si>
  <si>
    <t>Vuositaulukot: Vahinkopaikka</t>
  </si>
  <si>
    <t>Moottoritie</t>
  </si>
  <si>
    <t>Muu valtatie</t>
  </si>
  <si>
    <t>Katu</t>
  </si>
  <si>
    <t>Pysäköintialue</t>
  </si>
  <si>
    <t>Nopeusrajoitus km/h</t>
  </si>
  <si>
    <t>Vuositaulukot: Ajoneuvo</t>
  </si>
  <si>
    <t>Ajoneuvon laji</t>
  </si>
  <si>
    <t>Henkilöauto</t>
  </si>
  <si>
    <t>Pakettiauto</t>
  </si>
  <si>
    <t>Traktori</t>
  </si>
  <si>
    <t>Kuorma-auto, ei pv</t>
  </si>
  <si>
    <t>Kuorma-auto + pv</t>
  </si>
  <si>
    <t>Ajoneuvon ensimmäinen käyttöönottovuosi</t>
  </si>
  <si>
    <t>1970 tai aikaisemmin</t>
  </si>
  <si>
    <t>1971-1980</t>
  </si>
  <si>
    <t>1981-1985</t>
  </si>
  <si>
    <t>1986-1990</t>
  </si>
  <si>
    <t>Vuositaulukot: Kuljettaja</t>
  </si>
  <si>
    <t>Aiheuttajan (kuljettaja) ikä</t>
  </si>
  <si>
    <t>Alle 16 vuotta</t>
  </si>
  <si>
    <t>16-17</t>
  </si>
  <si>
    <t>18-19</t>
  </si>
  <si>
    <t>20-21</t>
  </si>
  <si>
    <t>22-25</t>
  </si>
  <si>
    <t>26-30</t>
  </si>
  <si>
    <t>31-40</t>
  </si>
  <si>
    <t>41-50</t>
  </si>
  <si>
    <t>51-60</t>
  </si>
  <si>
    <t>61-70</t>
  </si>
  <si>
    <t>yli 70 vuotta</t>
  </si>
  <si>
    <t>Aiheuttajan (kuljettaja) sukupuoli</t>
  </si>
  <si>
    <t>Aiheuttajan ensimmäisen ajokortin saantivuosi</t>
  </si>
  <si>
    <t>Ei ajokorttia</t>
  </si>
  <si>
    <t>Vuositaulukot: Henkilövahingot</t>
  </si>
  <si>
    <t>Henkilön ikä</t>
  </si>
  <si>
    <t>Alle 6 vuotta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</si>
  <si>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</si>
  <si>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</si>
  <si>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</si>
  <si>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</si>
  <si>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</si>
  <si>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</si>
  <si>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</si>
  <si>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</si>
  <si>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</si>
  <si>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65-74</t>
  </si>
  <si>
    <t>yli 74 vuotta</t>
  </si>
  <si>
    <t>Henkilön sukupuoli</t>
  </si>
  <si>
    <t>Matkan tarkoitus</t>
  </si>
  <si>
    <t>Työ</t>
  </si>
  <si>
    <t>Työmatka</t>
  </si>
  <si>
    <t>Koulumatka</t>
  </si>
  <si>
    <t>Vapaa-aika</t>
  </si>
  <si>
    <t>Kuljettaja</t>
  </si>
  <si>
    <t>Matkustaja etuistuimella</t>
  </si>
  <si>
    <t>Matkustaja muualla</t>
  </si>
  <si>
    <t>Ei ajoneuvossa</t>
  </si>
  <si>
    <t>Henkilön sijainti aiheuttajan ajoneuvossa</t>
  </si>
  <si>
    <t>Henkilön sijainti muussa ajoneuvossa tai muualla</t>
  </si>
  <si>
    <t>Vuositaulukot: Henkilövahingot, riskitarkastelut</t>
  </si>
  <si>
    <t>Vammautuneet / 100 ajoneuvovahinkoa</t>
  </si>
  <si>
    <t>Auton ikä</t>
  </si>
  <si>
    <t>1-3 v</t>
  </si>
  <si>
    <t>4-6 v</t>
  </si>
  <si>
    <t>7-9 v</t>
  </si>
  <si>
    <t>10-16 v</t>
  </si>
  <si>
    <t>Raakadata</t>
  </si>
  <si>
    <t>pvm</t>
  </si>
  <si>
    <t>Kohtaa-minen</t>
  </si>
  <si>
    <t>Vahinko-tyyppi</t>
  </si>
  <si>
    <t>VUOSI</t>
  </si>
  <si>
    <t>Trendit: Ajankohta ja olosuhteet</t>
  </si>
  <si>
    <t>Vuoden-aika</t>
  </si>
  <si>
    <t>Viikon-päivä</t>
  </si>
  <si>
    <t>Kuva alkaa sarakkeesta AW  ---&gt;</t>
  </si>
  <si>
    <t>Kuva alkaa sarakkeesta AJ ----&gt;</t>
  </si>
  <si>
    <t>Kuva alkaa sarakkeesta X  ---&gt;</t>
  </si>
  <si>
    <t>Loppu</t>
  </si>
  <si>
    <t>Nopeus-rajoitus</t>
  </si>
  <si>
    <t>Kuva alkaa sarakkeesta AG ---&gt;</t>
  </si>
  <si>
    <t>Suistu-minen</t>
  </si>
  <si>
    <t>Kuljettajan ikä ja keli</t>
  </si>
  <si>
    <t>Luminen ja jäinen</t>
  </si>
  <si>
    <t>Kuljet-tajan ikä</t>
  </si>
  <si>
    <t>Kuljettajan sukupuoli ja keli</t>
  </si>
  <si>
    <t>Uudet kuljettajat (ajok ikä enint 2 vuotta)</t>
  </si>
  <si>
    <t>Trendit: Uudet kuljettajat</t>
  </si>
  <si>
    <t>Trendit: aiheuttaneen kuljettajan sukupuoli ja keli</t>
  </si>
  <si>
    <t>Kuva alkaa sarakkeesta T ---&gt;</t>
  </si>
  <si>
    <t>Trendit: Uusien kuljettajien vahingot suhteessa saatuihin ajokortteihin</t>
  </si>
  <si>
    <t>Ajokortti saatu Vuosi</t>
  </si>
  <si>
    <t>Päivitetty</t>
  </si>
  <si>
    <t>Muu</t>
  </si>
  <si>
    <t>Moottori-tie</t>
  </si>
  <si>
    <t>Yksityis-tie</t>
  </si>
  <si>
    <t>Uhrien jakautuminen</t>
  </si>
  <si>
    <t>Kaikkien vahinkojen jakautuminen eri nopeusrajoituksille; perustuu aiheuttajan tietoihin.</t>
  </si>
  <si>
    <t>Kaikkien vahinkojen jakautuminen</t>
  </si>
  <si>
    <t>Kaikkien vahinkojen jakautuminen (perustuu aiheuttajan tietoihin)</t>
  </si>
  <si>
    <t>Trendit: Keskimääräinen vammautumisaste nopeusrajoituksen mukaan</t>
  </si>
  <si>
    <t>Ikä</t>
  </si>
  <si>
    <t>Kuvaaja oikealla sarakkeessa AZ ---&gt;</t>
  </si>
  <si>
    <t>vtilaj</t>
  </si>
  <si>
    <t>YHT</t>
  </si>
  <si>
    <t>01_Moot.t</t>
  </si>
  <si>
    <t>02_Valtat</t>
  </si>
  <si>
    <t>03_Maanti</t>
  </si>
  <si>
    <t>04_Kadut</t>
  </si>
  <si>
    <t>05_Yks.ti</t>
  </si>
  <si>
    <t>06_Muu ti</t>
  </si>
  <si>
    <t>07_pp</t>
  </si>
  <si>
    <t>08_jk</t>
  </si>
  <si>
    <t>09_el</t>
  </si>
  <si>
    <t>10_yks</t>
  </si>
  <si>
    <t>11_Ei ti</t>
  </si>
  <si>
    <t>LKM</t>
  </si>
  <si>
    <t>01_Moot.ti</t>
  </si>
  <si>
    <t>02_Valtati</t>
  </si>
  <si>
    <t>03_Maantie</t>
  </si>
  <si>
    <t>05_Yks.tie</t>
  </si>
  <si>
    <t>06_Muu tie</t>
  </si>
  <si>
    <t>07_Ei tied</t>
  </si>
  <si>
    <t>Polkup</t>
  </si>
  <si>
    <t>Jalank</t>
  </si>
  <si>
    <t>Eläin</t>
  </si>
  <si>
    <t>Yksittäis</t>
  </si>
  <si>
    <t>Osallisten ajoneuvojen määrä, kaikki vahingot</t>
  </si>
  <si>
    <t>Ajoneuvojen lkm</t>
  </si>
  <si>
    <t>Sukupuoli</t>
  </si>
  <si>
    <t>Moottorikelkka</t>
  </si>
  <si>
    <t>Moottorityökone</t>
  </si>
  <si>
    <t>Kuorma-auto</t>
  </si>
  <si>
    <t>Perävaunu</t>
  </si>
  <si>
    <t>K-a, pv ei tiedossa</t>
  </si>
  <si>
    <t>Moottori-kelkka</t>
  </si>
  <si>
    <t>Muut kuin henkilövahingot</t>
  </si>
  <si>
    <t>2005*</t>
  </si>
  <si>
    <t>Muut kuin henkilö-vahingot</t>
  </si>
  <si>
    <t>SUKU-PUOLI</t>
  </si>
  <si>
    <t>Lievästi vammau-tuneet</t>
  </si>
  <si>
    <t>Vaikeasti vammau-tuneet</t>
  </si>
  <si>
    <t>Kellon-aika</t>
  </si>
  <si>
    <t>Kuljetta-jan suku-puoli</t>
  </si>
  <si>
    <t xml:space="preserve"> -30 km/h</t>
  </si>
  <si>
    <t xml:space="preserve"> 40 km/h</t>
  </si>
  <si>
    <t>Alle 18 vuotta</t>
  </si>
  <si>
    <t>18-20 vuotta</t>
  </si>
  <si>
    <t>21-24 vuotta</t>
  </si>
  <si>
    <t>25-44 vuotta</t>
  </si>
  <si>
    <t>45-64 vuotta</t>
  </si>
  <si>
    <t>Yli 64 vuotta</t>
  </si>
  <si>
    <t>Muut kuin henkilö-vahingot kpl</t>
  </si>
  <si>
    <t>Henkilö-vahingot kpl</t>
  </si>
  <si>
    <t>kahden henkilöauton törmäyksessä (77b)</t>
  </si>
  <si>
    <t>40 km/h</t>
  </si>
  <si>
    <t xml:space="preserve"> 50 km/h</t>
  </si>
  <si>
    <t>Aih.</t>
  </si>
  <si>
    <t>Vastap.</t>
  </si>
  <si>
    <t>(kaikki vahingot, kaikki vammautuneet)  (79b)</t>
  </si>
  <si>
    <t>Osallisten henkilöiden vammautuminen (79a)</t>
  </si>
  <si>
    <t>yli 65 vuotta</t>
  </si>
  <si>
    <t>Henkilön sijainti, kaikki henkilöt</t>
  </si>
  <si>
    <t>yhteenajoissa (76a)</t>
  </si>
  <si>
    <t>yhteenajoissa  (76b)</t>
  </si>
  <si>
    <t>vahinkotyyppi ja sukupuoli  (78b)</t>
  </si>
  <si>
    <t>Vahinkopaikka</t>
  </si>
  <si>
    <t>Muu auto tai ajoneuvo</t>
  </si>
  <si>
    <t>Lisää taulukoita alaoikealla  sarakkeessa AN---&gt;</t>
  </si>
  <si>
    <t>Taulukko päivittyy perusdatasta!</t>
  </si>
  <si>
    <t>Ylimmäinen taulukko päivittyy automaattisesti kahden alemman taulukon tiedoista!</t>
  </si>
  <si>
    <t>Osuus/</t>
  </si>
  <si>
    <t>ero talveen</t>
  </si>
  <si>
    <t>ero kesään</t>
  </si>
  <si>
    <t>HUOM! Alla olevat taulukot on liitetty raporttiin kuvina, ei linkkeinä</t>
  </si>
  <si>
    <t>Aiheuttajan ajoneuvon laji</t>
  </si>
  <si>
    <t>vah</t>
  </si>
  <si>
    <t>Yksittäisvahinko ( 1 )</t>
  </si>
  <si>
    <t>Yhteenajo (vähint. 2)</t>
  </si>
  <si>
    <t>Henkilöauton kuljettajan vammautumisaste</t>
  </si>
  <si>
    <t>Tämä taulukko päivittyy itsestään!</t>
  </si>
  <si>
    <t>Muut / Ei tied.</t>
  </si>
  <si>
    <t>Muut / Ei tiedossa</t>
  </si>
  <si>
    <t>Vah.</t>
  </si>
  <si>
    <t>He.vah</t>
  </si>
  <si>
    <t>Uhr.</t>
  </si>
  <si>
    <t>Uhreja /100</t>
  </si>
  <si>
    <t>Kuorma-auto+pv</t>
  </si>
  <si>
    <t>Kuorma-auto ei pv</t>
  </si>
  <si>
    <t>K-a,pv ei tiedossa</t>
  </si>
  <si>
    <t>1-3 yrs</t>
  </si>
  <si>
    <t>4-6 yrs</t>
  </si>
  <si>
    <t>7-9 yrs</t>
  </si>
  <si>
    <t>10-16 yrs</t>
  </si>
  <si>
    <t>nopeusrajoituksen mukaan</t>
  </si>
  <si>
    <t>mukaan kahden henkilöauton törmäyksessä  (78a)</t>
  </si>
  <si>
    <t>1995 tai aikaisemmin</t>
  </si>
  <si>
    <t>Vammautumisriski vuonna 2008 kahden henkilöauton</t>
  </si>
  <si>
    <t>mies</t>
  </si>
  <si>
    <t>nainen</t>
  </si>
  <si>
    <t xml:space="preserve">Vuosina 2004-2009 ensimmäisen ajokortin saaneiden kuljettajien yksityiseen liikenteeseen rekisteröidyillä henkilöautoilla </t>
  </si>
  <si>
    <t xml:space="preserve">vuonna 2009 aiheuttamien vahinkojen lukumäärät suhteutettuna ko. vuosina suoritettujen kuljettajatutkintojen määriin </t>
  </si>
  <si>
    <t>Vahingot yhteensä</t>
  </si>
  <si>
    <t>Aiheuttaneen henkilöauton kuljettajan vammautumisaste 2009</t>
  </si>
  <si>
    <r>
      <t xml:space="preserve">Tien laji </t>
    </r>
    <r>
      <rPr>
        <b/>
        <sz val="9"/>
        <rFont val="Arial"/>
        <family val="2"/>
      </rPr>
      <t>Aiheuttaja</t>
    </r>
  </si>
  <si>
    <r>
      <t xml:space="preserve">Tien tai osallisen laji  </t>
    </r>
    <r>
      <rPr>
        <b/>
        <sz val="10"/>
        <rFont val="Arial"/>
        <family val="2"/>
      </rPr>
      <t>Ensimmäinen vastapuoli</t>
    </r>
  </si>
  <si>
    <r>
      <t xml:space="preserve">Nopeus-rajoitus </t>
    </r>
    <r>
      <rPr>
        <b/>
        <sz val="9"/>
        <rFont val="Arial"/>
        <family val="2"/>
      </rPr>
      <t>Aiheuttaja</t>
    </r>
  </si>
  <si>
    <r>
      <rPr>
        <b/>
        <sz val="9"/>
        <rFont val="Arial"/>
        <family val="2"/>
      </rPr>
      <t>Ensimmäinen vastapuoli</t>
    </r>
    <r>
      <rPr>
        <sz val="9"/>
        <rFont val="Arial"/>
        <family val="2"/>
      </rPr>
      <t xml:space="preserve">,  nopeusrajoitus tai osallisen laji   </t>
    </r>
  </si>
  <si>
    <r>
      <rPr>
        <b/>
        <sz val="10"/>
        <rFont val="Arial"/>
        <family val="2"/>
      </rPr>
      <t>Ensimmäinen vastapuoli</t>
    </r>
    <r>
      <rPr>
        <sz val="10"/>
        <rFont val="Arial"/>
        <family val="2"/>
      </rPr>
      <t xml:space="preserve">,  ajoneuvon laji </t>
    </r>
  </si>
  <si>
    <r>
      <rPr>
        <sz val="9"/>
        <rFont val="Arial"/>
        <family val="2"/>
      </rPr>
      <t xml:space="preserve">Ajoneuvon laji </t>
    </r>
    <r>
      <rPr>
        <b/>
        <sz val="9"/>
        <rFont val="Arial"/>
        <family val="2"/>
      </rPr>
      <t>Aiheuttaja</t>
    </r>
  </si>
  <si>
    <t>Kunta</t>
  </si>
  <si>
    <t>Liikennevahinkojen määrä</t>
  </si>
  <si>
    <t>Liikennevahingot / 1 000 asukasta</t>
  </si>
  <si>
    <t>Ulkopaikkakunnalle rekisteröityjen ajoneuvojen osuus liikennevahinkojen aiheuttajista, %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</si>
  <si>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</si>
  <si>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</si>
  <si>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</si>
  <si>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</si>
  <si>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</si>
  <si>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</si>
  <si>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</si>
  <si>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</si>
  <si>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</si>
  <si>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</si>
  <si>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</si>
  <si>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</si>
  <si>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</si>
  <si>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</si>
  <si>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</si>
  <si>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</si>
  <si>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</si>
  <si>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</si>
  <si>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</si>
  <si>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</si>
  <si>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</si>
  <si>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</si>
  <si>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</si>
  <si>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</si>
  <si>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</si>
  <si>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</si>
  <si>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</si>
  <si>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</si>
  <si>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</si>
  <si>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</si>
  <si>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</si>
  <si>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</si>
  <si>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</si>
  <si>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</si>
  <si>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</si>
  <si>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</si>
  <si>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</si>
  <si>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</si>
  <si>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</si>
  <si>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</si>
  <si>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</si>
  <si>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</si>
  <si>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</si>
  <si>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</si>
  <si>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</si>
  <si>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</si>
  <si>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</si>
  <si>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</si>
  <si>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</si>
  <si>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</si>
  <si>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</si>
  <si>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</si>
  <si>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</si>
  <si>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</si>
  <si>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</si>
  <si>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</si>
  <si>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</si>
  <si>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</si>
  <si>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</si>
  <si>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</si>
  <si>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</si>
  <si>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</si>
  <si>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</si>
  <si>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</si>
  <si>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</si>
  <si>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</si>
  <si>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</si>
  <si>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</si>
  <si>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</si>
  <si>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</si>
  <si>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</si>
  <si>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</si>
  <si>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</si>
  <si>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</si>
  <si>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</si>
  <si>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</si>
  <si>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</si>
  <si>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</si>
  <si>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</si>
  <si>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</si>
  <si>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</si>
  <si>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</si>
  <si>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</si>
  <si>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</si>
  <si>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</si>
  <si>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</si>
  <si>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</si>
  <si>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</si>
  <si>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</si>
  <si>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</si>
  <si>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</si>
  <si>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</si>
  <si>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</si>
  <si>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</si>
  <si>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</si>
  <si>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</si>
  <si>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</si>
  <si>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</si>
  <si>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</si>
  <si>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</si>
  <si>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</si>
  <si>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</si>
  <si>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</si>
  <si>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</si>
  <si>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</si>
  <si>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</si>
  <si>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</si>
  <si>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</si>
  <si>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</si>
  <si>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</si>
  <si>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</si>
  <si>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</si>
  <si>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</si>
  <si>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</si>
  <si>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</si>
  <si>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</si>
  <si>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</si>
  <si>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</si>
  <si>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</si>
  <si>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</si>
  <si>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</si>
  <si>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</si>
  <si>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</si>
  <si>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</si>
  <si>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</si>
  <si>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</si>
  <si>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</si>
  <si>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</si>
  <si>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</si>
  <si>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</si>
  <si>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</si>
  <si>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</si>
  <si>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</si>
  <si>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</si>
  <si>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</si>
  <si>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</si>
  <si>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</si>
  <si>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</si>
  <si>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</si>
  <si>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</si>
  <si>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</si>
  <si>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</si>
  <si>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</si>
  <si>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</si>
  <si>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</si>
  <si>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</si>
  <si>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</si>
  <si>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</si>
  <si>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</si>
  <si>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</si>
  <si>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</si>
  <si>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</si>
  <si>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</si>
  <si>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</si>
  <si>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</si>
  <si>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</si>
  <si>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</si>
  <si>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</si>
  <si>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</si>
  <si>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</si>
  <si>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</si>
  <si>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</si>
  <si>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</si>
  <si>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</si>
  <si>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</si>
  <si>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</si>
  <si>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</si>
  <si>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</si>
  <si>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</si>
  <si>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</si>
  <si>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</si>
  <si>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</si>
  <si>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</si>
  <si>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</si>
  <si>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</si>
  <si>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</si>
  <si>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</si>
  <si>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</si>
  <si>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</si>
  <si>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</si>
  <si>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</si>
  <si>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</si>
  <si>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</si>
  <si>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</si>
  <si>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</si>
  <si>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</si>
  <si>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</si>
  <si>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</si>
  <si>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</si>
  <si>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</si>
  <si>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</si>
  <si>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</si>
  <si>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</si>
  <si>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</si>
  <si>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</si>
  <si>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</si>
  <si>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</si>
  <si>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</si>
  <si>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</si>
  <si>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</si>
  <si>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</si>
  <si>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</si>
  <si>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</si>
  <si>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</si>
  <si>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</si>
  <si>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</si>
  <si>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</si>
  <si>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</si>
  <si>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</si>
  <si>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</si>
  <si>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</si>
  <si>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</si>
  <si>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</si>
  <si>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</si>
  <si>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</si>
  <si>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</si>
  <si>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</si>
  <si>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</si>
  <si>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</si>
  <si>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</si>
  <si>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</si>
  <si>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</si>
  <si>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</si>
  <si>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</si>
  <si>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</si>
  <si>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</si>
  <si>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</si>
  <si>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</si>
  <si>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</si>
  <si>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</si>
  <si>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</si>
  <si>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</si>
  <si>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</si>
  <si>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</si>
  <si>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</si>
  <si>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</si>
  <si>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</si>
  <si>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</si>
  <si>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</si>
  <si>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</si>
  <si>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</si>
  <si>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</si>
  <si>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</si>
  <si>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</si>
  <si>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</si>
  <si>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</si>
  <si>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</si>
  <si>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</si>
  <si>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</si>
  <si>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</si>
  <si>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</si>
  <si>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</si>
  <si>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</si>
  <si>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</si>
  <si>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</si>
  <si>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</si>
  <si>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</si>
  <si>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</si>
  <si>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</si>
  <si>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</si>
  <si>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</si>
  <si>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</si>
  <si>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</si>
  <si>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</si>
  <si>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</si>
  <si>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</si>
  <si>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</si>
  <si>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</si>
  <si>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</si>
  <si>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</si>
  <si>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</si>
  <si>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</si>
  <si>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</si>
  <si>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</si>
  <si>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</si>
  <si>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</si>
  <si>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</si>
  <si>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</si>
  <si>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</si>
  <si>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</si>
  <si>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</si>
  <si>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</si>
  <si>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</si>
  <si>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</si>
  <si>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</si>
  <si>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</si>
  <si>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</si>
  <si>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</si>
  <si>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</si>
  <si>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</si>
  <si>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</si>
  <si>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</si>
  <si>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</si>
  <si>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</si>
  <si>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</si>
  <si>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</si>
  <si>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</si>
  <si>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</si>
  <si>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</si>
  <si>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</si>
  <si>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</si>
  <si>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</si>
  <si>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</si>
  <si>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</si>
  <si>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</si>
  <si>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</si>
  <si>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</si>
  <si>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</si>
  <si>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</si>
  <si>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1-4</t>
  </si>
  <si>
    <t>ei laskettu</t>
  </si>
  <si>
    <t>Liikennevahinkojen määrät ja henkilövahinkorvausta saaneiden henkilöiden määrät kunnittain 2021.</t>
  </si>
  <si>
    <t xml:space="preserve">Henkilövahinkokorvauksia saaneiden henkilöiden määrä </t>
  </si>
  <si>
    <t>Henkilövahinkokorvauksia saaneiden henkilöiden määrä / 1 000 asukasta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</si>
</sst>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8"/>
      <name val="Segoe UI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6"/>
      <name val="Arial"/>
      <family val="2"/>
    </font>
    <font>
      <sz val="14"/>
      <name val="Arial"/>
      <family val="2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rgb="FF0066AA"/>
      <name val="Segoe UI"/>
      <family val="2"/>
      <scheme val="minor"/>
    </font>
    <font>
      <u/>
      <sz val="11"/>
      <color rgb="FF004488"/>
      <name val="Segoe UI"/>
      <family val="2"/>
      <scheme val="minor"/>
    </font>
    <font>
      <sz val="10"/>
      <name val="Arial"/>
      <family val="2"/>
    </font>
    <font>
      <u/>
      <sz val="11"/>
      <color rgb="FF0000FF"/>
      <name val="Segoe UI"/>
      <family val="2"/>
      <scheme val="minor"/>
    </font>
    <font>
      <u/>
      <sz val="11"/>
      <color rgb="FF800080"/>
      <name val="Segoe UI"/>
      <family val="2"/>
      <scheme val="minor"/>
    </font>
    <font>
      <sz val="16"/>
      <color theme="3"/>
      <name val="Segoe UI Semibold"/>
      <family val="2"/>
    </font>
    <font>
      <sz val="10"/>
      <color theme="1"/>
      <name val="Segoe UI Semibold"/>
      <family val="2"/>
    </font>
    <font>
      <sz val="12"/>
      <color theme="3" tint="-0.499984740745262"/>
      <name val="Segoe UI Semibold"/>
      <family val="2"/>
    </font>
    <font>
      <sz val="9"/>
      <color rgb="FF9C0006"/>
      <name val="Segoe UI"/>
      <family val="2"/>
      <scheme val="minor"/>
    </font>
    <font>
      <sz val="9"/>
      <color rgb="FF006100"/>
      <name val="Segoe UI"/>
      <family val="2"/>
      <scheme val="minor"/>
    </font>
    <font>
      <sz val="9"/>
      <color theme="3"/>
      <name val="Segoe UI Semibold"/>
      <family val="2"/>
    </font>
    <font>
      <sz val="9"/>
      <color theme="1"/>
      <name val="Segoe UI Semibold"/>
      <family val="2"/>
    </font>
    <font>
      <sz val="9"/>
      <color theme="1"/>
      <name val="Segoe UI"/>
      <family val="2"/>
      <scheme val="minor"/>
    </font>
    <font>
      <sz val="7"/>
      <name val="Segoe UI"/>
      <family val="2"/>
    </font>
    <font>
      <sz val="8"/>
      <name val="Segoe UI Semibold"/>
      <family val="2"/>
    </font>
    <font>
      <sz val="8"/>
      <name val="Segoe UI"/>
      <family val="2"/>
    </font>
    <font>
      <sz val="8"/>
      <color theme="1"/>
      <name val="Segoe UI Semibold"/>
      <family val="2"/>
    </font>
    <font>
      <sz val="12"/>
      <name val="Segoe UI"/>
      <family val="2"/>
    </font>
    <font>
      <b/>
      <sz val="12"/>
      <name val="Segoe UI"/>
      <family val="2"/>
    </font>
    <font>
      <sz val="12"/>
      <name val="Segoe UI Semibold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5"/>
      </bottom>
      <diagonal/>
    </border>
  </borders>
  <cellStyleXfs count="113">
    <xf numFmtId="0" fontId="0" fillId="0" borderId="0">
      <alignment vertical="top"/>
      <protection locked="0"/>
    </xf>
    <xf numFmtId="0" fontId="34" fillId="0" borderId="0" applyNumberFormat="0" applyFill="0" applyBorder="0" applyAlignment="0" applyProtection="0"/>
    <xf numFmtId="0" fontId="36" fillId="40" borderId="0" applyNumberFormat="0" applyProtection="0">
      <alignment vertical="center"/>
    </xf>
    <xf numFmtId="0" fontId="35" fillId="0" borderId="0" applyNumberFormat="0" applyFill="0" applyProtection="0">
      <alignment vertical="top"/>
    </xf>
    <xf numFmtId="0" fontId="40" fillId="39" borderId="0" applyNumberFormat="0" applyProtection="0">
      <alignment horizontal="center" vertical="center" textRotation="180"/>
    </xf>
    <xf numFmtId="0" fontId="40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41" fillId="10" borderId="0" applyNumberFormat="0" applyBorder="0" applyAlignment="0" applyProtection="0"/>
    <xf numFmtId="0" fontId="22" fillId="11" borderId="32" applyNumberFormat="0" applyAlignment="0" applyProtection="0"/>
    <xf numFmtId="0" fontId="23" fillId="12" borderId="33" applyNumberFormat="0" applyAlignment="0" applyProtection="0"/>
    <xf numFmtId="0" fontId="39" fillId="39" borderId="0" applyNumberFormat="0" applyAlignment="0" applyProtection="0"/>
    <xf numFmtId="0" fontId="24" fillId="0" borderId="34" applyNumberFormat="0" applyFill="0" applyAlignment="0" applyProtection="0"/>
    <xf numFmtId="0" fontId="25" fillId="13" borderId="3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37" applyNumberFormat="0" applyFill="0" applyProtection="0">
      <alignment horizontal="left" vertical="center"/>
    </xf>
    <xf numFmtId="0" fontId="28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8" fillId="38" borderId="0" applyNumberFormat="0" applyBorder="0" applyAlignment="0" applyProtection="0"/>
    <xf numFmtId="0" fontId="6" fillId="14" borderId="36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4" fillId="0" borderId="0"/>
    <xf numFmtId="0" fontId="4" fillId="14" borderId="36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14" borderId="36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36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36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0" borderId="40" applyProtection="0">
      <alignment vertical="center"/>
    </xf>
    <xf numFmtId="0" fontId="43" fillId="39" borderId="0" applyProtection="0">
      <alignment horizontal="left" vertical="top"/>
    </xf>
    <xf numFmtId="0" fontId="44" fillId="0" borderId="39" applyProtection="0">
      <alignment horizontal="left" vertical="top"/>
    </xf>
    <xf numFmtId="0" fontId="43" fillId="0" borderId="38" applyProtection="0">
      <alignment horizontal="left" vertical="top"/>
    </xf>
    <xf numFmtId="0" fontId="44" fillId="0" borderId="0" applyProtection="0">
      <alignment horizontal="left" vertical="center"/>
    </xf>
    <xf numFmtId="0" fontId="42" fillId="0" borderId="0" applyProtection="0">
      <alignment horizontal="left" vertical="center"/>
    </xf>
    <xf numFmtId="0" fontId="43" fillId="0" borderId="0" applyProtection="0">
      <alignment vertical="center"/>
    </xf>
    <xf numFmtId="0" fontId="44" fillId="0" borderId="39" applyProtection="0">
      <alignment horizontal="left" vertical="center"/>
    </xf>
    <xf numFmtId="0" fontId="43" fillId="0" borderId="0" applyProtection="0">
      <alignment wrapText="1"/>
    </xf>
  </cellStyleXfs>
  <cellXfs count="461">
    <xf numFmtId="0" fontId="0" fillId="0" borderId="0" xfId="0">
      <alignment vertical="top"/>
      <protection locked="0"/>
    </xf>
    <xf numFmtId="0" fontId="0" fillId="0" borderId="0" xfId="0" applyBorder="1">
      <alignment vertical="top"/>
      <protection locked="0"/>
    </xf>
    <xf numFmtId="1" fontId="0" fillId="0" borderId="0" xfId="0" applyNumberFormat="1">
      <alignment vertical="top"/>
      <protection locked="0"/>
    </xf>
    <xf numFmtId="0" fontId="11" fillId="2" borderId="2" xfId="0" applyFont="1" applyFill="1" applyBorder="1" applyAlignment="1">
      <alignment horizontal="center"/>
      <protection locked="0"/>
    </xf>
    <xf numFmtId="0" fontId="11" fillId="2" borderId="0" xfId="0" applyFont="1" applyFill="1" applyAlignment="1">
      <alignment horizontal="center"/>
      <protection locked="0"/>
    </xf>
    <xf numFmtId="0" fontId="11" fillId="2" borderId="0" xfId="0" applyNumberFormat="1" applyFont="1" applyFill="1" applyBorder="1" applyAlignment="1">
      <alignment horizontal="center"/>
      <protection locked="0"/>
    </xf>
    <xf numFmtId="0" fontId="0" fillId="0" borderId="0" xfId="0" applyNumberFormat="1">
      <alignment vertical="top"/>
      <protection locked="0"/>
    </xf>
    <xf numFmtId="0" fontId="16" fillId="0" borderId="0" xfId="0" applyFo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Alignment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Border="1" applyAlignment="1">
      <alignment horizontal="center" vertical="center"/>
      <protection locked="0"/>
    </xf>
    <xf numFmtId="0" fontId="0" fillId="0" borderId="0" xfId="0" applyBorder="1" applyAlignment="1">
      <protection locked="0"/>
    </xf>
    <xf numFmtId="0" fontId="0" fillId="0" borderId="0" xfId="0" applyBorder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0" borderId="0" xfId="0" applyFont="1" applyAlignment="1">
      <alignment horizontal="right"/>
      <protection locked="0"/>
    </xf>
    <xf numFmtId="0" fontId="11" fillId="2" borderId="0" xfId="0" applyNumberFormat="1" applyFont="1" applyFill="1" applyAlignment="1">
      <alignment horizontal="center"/>
      <protection locked="0"/>
    </xf>
    <xf numFmtId="0" fontId="13" fillId="2" borderId="3" xfId="0" applyNumberFormat="1" applyFont="1" applyFill="1" applyBorder="1" applyAlignment="1">
      <alignment horizontal="center"/>
      <protection locked="0"/>
    </xf>
    <xf numFmtId="0" fontId="13" fillId="2" borderId="0" xfId="0" applyNumberFormat="1" applyFont="1" applyFill="1" applyBorder="1" applyAlignment="1">
      <alignment horizontal="center"/>
      <protection locked="0"/>
    </xf>
    <xf numFmtId="0" fontId="13" fillId="2" borderId="8" xfId="0" applyNumberFormat="1" applyFont="1" applyFill="1" applyBorder="1" applyAlignment="1">
      <alignment horizontal="center"/>
      <protection locked="0"/>
    </xf>
    <xf numFmtId="0" fontId="14" fillId="2" borderId="5" xfId="0" applyFont="1" applyFill="1" applyBorder="1" applyAlignment="1">
      <alignment horizontal="center"/>
      <protection locked="0"/>
    </xf>
    <xf numFmtId="0" fontId="11" fillId="0" borderId="0" xfId="0" applyFont="1" applyFill="1" applyAlignment="1">
      <alignment horizontal="center"/>
      <protection locked="0"/>
    </xf>
    <xf numFmtId="0" fontId="11" fillId="0" borderId="0" xfId="0" applyNumberFormat="1" applyFont="1" applyFill="1" applyAlignment="1">
      <alignment horizontal="center"/>
      <protection locked="0"/>
    </xf>
    <xf numFmtId="0" fontId="0" fillId="3" borderId="0" xfId="0" applyFill="1">
      <alignment vertical="top"/>
      <protection locked="0"/>
    </xf>
    <xf numFmtId="0" fontId="11" fillId="3" borderId="0" xfId="0" applyFont="1" applyFill="1">
      <alignment vertical="top"/>
      <protection locked="0"/>
    </xf>
    <xf numFmtId="0" fontId="0" fillId="2" borderId="0" xfId="0" applyFill="1">
      <alignment vertical="top"/>
      <protection locked="0"/>
    </xf>
    <xf numFmtId="0" fontId="0" fillId="0" borderId="0" xfId="0" applyFill="1">
      <alignment vertical="top"/>
      <protection locked="0"/>
    </xf>
    <xf numFmtId="1" fontId="0" fillId="3" borderId="0" xfId="0" applyNumberFormat="1" applyFill="1">
      <alignment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0" fontId="0" fillId="4" borderId="0" xfId="0" applyFill="1">
      <alignment vertical="top"/>
      <protection locked="0"/>
    </xf>
    <xf numFmtId="0" fontId="11" fillId="0" borderId="0" xfId="0" applyNumberFormat="1" applyFont="1" applyFill="1" applyBorder="1" applyAlignment="1">
      <alignment horizontal="center"/>
      <protection locked="0"/>
    </xf>
    <xf numFmtId="0" fontId="14" fillId="0" borderId="0" xfId="0" applyNumberFormat="1" applyFont="1" applyFill="1" applyBorder="1" applyAlignment="1">
      <alignment horizontal="center"/>
      <protection locked="0"/>
    </xf>
    <xf numFmtId="164" fontId="15" fillId="2" borderId="9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applyFill="1" applyAlignment="1">
      <alignment horizontal="center"/>
      <protection locked="0"/>
    </xf>
    <xf numFmtId="0" fontId="0" fillId="0" borderId="0" xfId="0" applyFill="1" applyAlignment="1">
      <alignment horizontal="center"/>
      <protection locked="0"/>
    </xf>
    <xf numFmtId="0" fontId="0" fillId="0" borderId="0" xfId="0" applyFill="1" applyAlignment="1">
      <alignment horizontal="left" vertical="top" wrapText="1"/>
      <protection locked="0"/>
    </xf>
    <xf numFmtId="0" fontId="11" fillId="3" borderId="0" xfId="0" applyFont="1" applyFill="1" applyAlignment="1">
      <alignment horizontal="left"/>
      <protection locked="0"/>
    </xf>
    <xf numFmtId="0" fontId="0" fillId="3" borderId="0" xfId="0" applyFill="1" applyAlignment="1">
      <alignment horizontal="left"/>
      <protection locked="0"/>
    </xf>
    <xf numFmtId="0" fontId="13" fillId="3" borderId="0" xfId="0" applyFont="1" applyFill="1">
      <alignment vertical="top"/>
      <protection locked="0"/>
    </xf>
    <xf numFmtId="0" fontId="15" fillId="0" borderId="0" xfId="0" applyFont="1" applyAlignment="1">
      <alignment horizontal="center"/>
      <protection locked="0"/>
    </xf>
    <xf numFmtId="0" fontId="17" fillId="0" borderId="0" xfId="0" applyFont="1">
      <alignment vertical="top"/>
      <protection locked="0"/>
    </xf>
    <xf numFmtId="0" fontId="11" fillId="3" borderId="0" xfId="0" applyFont="1" applyFill="1" applyAlignment="1">
      <alignment horizontal="left" wrapText="1"/>
      <protection locked="0"/>
    </xf>
    <xf numFmtId="1" fontId="0" fillId="0" borderId="0" xfId="0" applyNumberFormat="1" applyFill="1" applyAlignment="1">
      <alignment horizontal="center"/>
      <protection locked="0"/>
    </xf>
    <xf numFmtId="1" fontId="0" fillId="4" borderId="0" xfId="0" applyNumberFormat="1" applyFill="1">
      <alignment vertical="top"/>
      <protection locked="0"/>
    </xf>
    <xf numFmtId="49" fontId="0" fillId="3" borderId="0" xfId="0" applyNumberFormat="1" applyFill="1">
      <alignment vertical="top"/>
      <protection locked="0"/>
    </xf>
    <xf numFmtId="1" fontId="0" fillId="4" borderId="0" xfId="0" applyNumberFormat="1" applyFill="1" applyAlignment="1">
      <alignment horizontal="center"/>
      <protection locked="0"/>
    </xf>
    <xf numFmtId="0" fontId="15" fillId="4" borderId="0" xfId="0" applyFont="1" applyFill="1" applyAlignment="1">
      <alignment horizontal="center"/>
      <protection locked="0"/>
    </xf>
    <xf numFmtId="0" fontId="0" fillId="4" borderId="0" xfId="0" applyFill="1" applyAlignment="1">
      <alignment vertical="top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ill="1" applyAlignment="1">
      <alignment horizontal="center"/>
      <protection locked="0"/>
    </xf>
    <xf numFmtId="0" fontId="0" fillId="4" borderId="0" xfId="0" applyFill="1" applyBorder="1">
      <alignment vertical="top"/>
      <protection locked="0"/>
    </xf>
    <xf numFmtId="0" fontId="0" fillId="0" borderId="0" xfId="0" applyFill="1" applyAlignment="1">
      <alignment vertical="top"/>
      <protection locked="0"/>
    </xf>
    <xf numFmtId="0" fontId="0" fillId="3" borderId="0" xfId="0" applyFill="1" applyAlignment="1">
      <alignment vertical="top" wrapText="1"/>
      <protection locked="0"/>
    </xf>
    <xf numFmtId="0" fontId="10" fillId="0" borderId="0" xfId="0" applyFont="1" applyFill="1" applyAlignment="1">
      <alignment horizontal="right"/>
      <protection locked="0"/>
    </xf>
    <xf numFmtId="0" fontId="11" fillId="0" borderId="0" xfId="0" applyFont="1">
      <alignment vertical="top"/>
      <protection locked="0"/>
    </xf>
    <xf numFmtId="0" fontId="0" fillId="0" borderId="0" xfId="0" applyFill="1" applyAlignment="1">
      <alignment vertical="top" wrapText="1"/>
      <protection locked="0"/>
    </xf>
    <xf numFmtId="0" fontId="0" fillId="4" borderId="0" xfId="0" applyFill="1" applyAlignment="1">
      <alignment vertical="top" wrapText="1"/>
      <protection locked="0"/>
    </xf>
    <xf numFmtId="0" fontId="0" fillId="0" borderId="0" xfId="0" applyBorder="1" applyAlignment="1">
      <alignment horizontal="center" wrapText="1"/>
      <protection locked="0"/>
    </xf>
    <xf numFmtId="14" fontId="17" fillId="0" borderId="0" xfId="0" applyNumberFormat="1" applyFont="1">
      <alignment vertical="top"/>
      <protection locked="0"/>
    </xf>
    <xf numFmtId="0" fontId="18" fillId="0" borderId="0" xfId="0" applyFont="1" applyFill="1" applyBorder="1" applyAlignment="1">
      <alignment horizontal="left"/>
      <protection locked="0"/>
    </xf>
    <xf numFmtId="0" fontId="10" fillId="4" borderId="0" xfId="0" applyFont="1" applyFill="1" applyAlignment="1">
      <alignment horizontal="right"/>
      <protection locked="0"/>
    </xf>
    <xf numFmtId="0" fontId="11" fillId="4" borderId="0" xfId="0" applyNumberFormat="1" applyFont="1" applyFill="1" applyBorder="1" applyAlignment="1">
      <alignment horizontal="center"/>
      <protection locked="0"/>
    </xf>
    <xf numFmtId="0" fontId="11" fillId="4" borderId="0" xfId="0" applyNumberFormat="1" applyFont="1" applyFill="1" applyAlignment="1">
      <alignment horizontal="center"/>
      <protection locked="0"/>
    </xf>
    <xf numFmtId="0" fontId="14" fillId="4" borderId="0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0" fillId="3" borderId="0" xfId="0" applyFill="1" applyAlignment="1">
      <protection locked="0"/>
    </xf>
    <xf numFmtId="0" fontId="12" fillId="2" borderId="0" xfId="0" applyFont="1" applyFill="1" applyBorder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2" borderId="0" xfId="0" applyFont="1" applyFill="1" applyAlignment="1">
      <alignment horizontal="center"/>
      <protection locked="0"/>
    </xf>
    <xf numFmtId="0" fontId="16" fillId="4" borderId="0" xfId="0" applyFont="1" applyFill="1">
      <alignment vertical="top"/>
      <protection locked="0"/>
    </xf>
    <xf numFmtId="0" fontId="17" fillId="3" borderId="0" xfId="0" applyFont="1" applyFill="1">
      <alignment vertical="top"/>
      <protection locked="0"/>
    </xf>
    <xf numFmtId="0" fontId="11" fillId="3" borderId="0" xfId="0" applyFont="1" applyFill="1" applyAlignment="1">
      <alignment wrapText="1"/>
      <protection locked="0"/>
    </xf>
    <xf numFmtId="0" fontId="13" fillId="2" borderId="0" xfId="0" applyFont="1" applyFill="1" applyAlignment="1">
      <alignment horizontal="center"/>
      <protection locked="0"/>
    </xf>
    <xf numFmtId="0" fontId="13" fillId="0" borderId="0" xfId="0" applyFont="1">
      <alignment vertical="top"/>
      <protection locked="0"/>
    </xf>
    <xf numFmtId="164" fontId="11" fillId="2" borderId="0" xfId="0" applyNumberFormat="1" applyFont="1" applyFill="1" applyAlignment="1">
      <alignment horizontal="right" indent="1"/>
      <protection locked="0"/>
    </xf>
    <xf numFmtId="164" fontId="14" fillId="2" borderId="5" xfId="0" applyNumberFormat="1" applyFont="1" applyFill="1" applyBorder="1" applyAlignment="1">
      <alignment horizontal="right" indent="2"/>
      <protection locked="0"/>
    </xf>
    <xf numFmtId="164" fontId="15" fillId="2" borderId="9" xfId="0" applyNumberFormat="1" applyFont="1" applyFill="1" applyBorder="1" applyAlignment="1">
      <alignment horizontal="right" indent="2"/>
      <protection locked="0"/>
    </xf>
    <xf numFmtId="164" fontId="15" fillId="2" borderId="5" xfId="0" applyNumberFormat="1" applyFont="1" applyFill="1" applyBorder="1" applyAlignment="1">
      <alignment horizontal="right" indent="2"/>
      <protection locked="0"/>
    </xf>
    <xf numFmtId="164" fontId="15" fillId="2" borderId="1" xfId="0" applyNumberFormat="1" applyFont="1" applyFill="1" applyBorder="1" applyAlignment="1">
      <alignment horizontal="right" indent="2"/>
      <protection locked="0"/>
    </xf>
    <xf numFmtId="164" fontId="13" fillId="2" borderId="3" xfId="0" applyNumberFormat="1" applyFont="1" applyFill="1" applyBorder="1" applyAlignment="1">
      <alignment horizontal="right" indent="1"/>
      <protection locked="0"/>
    </xf>
    <xf numFmtId="164" fontId="13" fillId="2" borderId="0" xfId="0" applyNumberFormat="1" applyFont="1" applyFill="1" applyBorder="1" applyAlignment="1">
      <alignment horizontal="right" indent="1"/>
      <protection locked="0"/>
    </xf>
    <xf numFmtId="164" fontId="13" fillId="2" borderId="8" xfId="0" applyNumberFormat="1" applyFont="1" applyFill="1" applyBorder="1" applyAlignment="1">
      <alignment horizontal="right" indent="1"/>
      <protection locked="0"/>
    </xf>
    <xf numFmtId="3" fontId="0" fillId="2" borderId="4" xfId="0" applyNumberFormat="1" applyFill="1" applyBorder="1" applyAlignment="1">
      <alignment horizontal="center"/>
      <protection locked="0"/>
    </xf>
    <xf numFmtId="3" fontId="0" fillId="2" borderId="6" xfId="0" applyNumberFormat="1" applyFill="1" applyBorder="1" applyAlignment="1">
      <alignment horizontal="center"/>
      <protection locked="0"/>
    </xf>
    <xf numFmtId="3" fontId="0" fillId="2" borderId="7" xfId="0" applyNumberFormat="1" applyFill="1" applyBorder="1" applyAlignment="1">
      <alignment horizontal="center"/>
      <protection locked="0"/>
    </xf>
    <xf numFmtId="3" fontId="11" fillId="2" borderId="6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 indent="1"/>
      <protection locked="0"/>
    </xf>
    <xf numFmtId="3" fontId="0" fillId="2" borderId="6" xfId="0" applyNumberFormat="1" applyFill="1" applyBorder="1" applyAlignment="1">
      <alignment horizontal="right" indent="1"/>
      <protection locked="0"/>
    </xf>
    <xf numFmtId="3" fontId="0" fillId="2" borderId="7" xfId="0" applyNumberFormat="1" applyFill="1" applyBorder="1" applyAlignment="1">
      <alignment horizontal="right" indent="1"/>
      <protection locked="0"/>
    </xf>
    <xf numFmtId="3" fontId="11" fillId="2" borderId="6" xfId="0" applyNumberFormat="1" applyFont="1" applyFill="1" applyBorder="1" applyAlignment="1">
      <alignment horizontal="right" indent="1"/>
      <protection locked="0"/>
    </xf>
    <xf numFmtId="164" fontId="15" fillId="2" borderId="5" xfId="0" applyNumberFormat="1" applyFont="1" applyFill="1" applyBorder="1" applyAlignment="1">
      <alignment horizontal="center"/>
      <protection locked="0"/>
    </xf>
    <xf numFmtId="164" fontId="15" fillId="2" borderId="1" xfId="0" applyNumberFormat="1" applyFont="1" applyFill="1" applyBorder="1" applyAlignment="1">
      <alignment horizontal="center"/>
      <protection locked="0"/>
    </xf>
    <xf numFmtId="164" fontId="14" fillId="2" borderId="5" xfId="0" applyNumberFormat="1" applyFont="1" applyFill="1" applyBorder="1" applyAlignment="1">
      <alignment horizontal="center"/>
      <protection locked="0"/>
    </xf>
    <xf numFmtId="164" fontId="11" fillId="2" borderId="0" xfId="0" applyNumberFormat="1" applyFont="1" applyFill="1" applyBorder="1" applyAlignment="1">
      <alignment horizontal="right" indent="1"/>
      <protection locked="0"/>
    </xf>
    <xf numFmtId="3" fontId="12" fillId="2" borderId="0" xfId="0" applyNumberFormat="1" applyFont="1" applyFill="1" applyBorder="1" applyAlignment="1">
      <alignment horizontal="right"/>
      <protection locked="0"/>
    </xf>
    <xf numFmtId="3" fontId="12" fillId="2" borderId="0" xfId="0" applyNumberFormat="1" applyFont="1" applyFill="1" applyAlignment="1">
      <alignment horizontal="right"/>
      <protection locked="0"/>
    </xf>
    <xf numFmtId="3" fontId="12" fillId="2" borderId="5" xfId="0" applyNumberFormat="1" applyFont="1" applyFill="1" applyBorder="1" applyAlignment="1">
      <alignment horizontal="right"/>
      <protection locked="0"/>
    </xf>
    <xf numFmtId="3" fontId="12" fillId="2" borderId="7" xfId="0" applyNumberFormat="1" applyFont="1" applyFill="1" applyBorder="1" applyAlignment="1">
      <alignment horizontal="right"/>
      <protection locked="0"/>
    </xf>
    <xf numFmtId="3" fontId="12" fillId="2" borderId="8" xfId="0" applyNumberFormat="1" applyFont="1" applyFill="1" applyBorder="1" applyAlignment="1">
      <alignment horizontal="right"/>
      <protection locked="0"/>
    </xf>
    <xf numFmtId="3" fontId="12" fillId="2" borderId="1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Alignment="1">
      <alignment horizontal="right"/>
      <protection locked="0"/>
    </xf>
    <xf numFmtId="3" fontId="10" fillId="2" borderId="5" xfId="0" applyNumberFormat="1" applyFont="1" applyFill="1" applyBorder="1" applyAlignment="1">
      <alignment horizontal="right"/>
      <protection locked="0"/>
    </xf>
    <xf numFmtId="3" fontId="0" fillId="2" borderId="4" xfId="0" applyNumberFormat="1" applyFill="1" applyBorder="1" applyAlignment="1">
      <alignment horizontal="right"/>
      <protection locked="0"/>
    </xf>
    <xf numFmtId="3" fontId="0" fillId="2" borderId="6" xfId="0" applyNumberFormat="1" applyFill="1" applyBorder="1" applyAlignment="1">
      <alignment horizontal="right"/>
      <protection locked="0"/>
    </xf>
    <xf numFmtId="3" fontId="0" fillId="2" borderId="7" xfId="0" applyNumberFormat="1" applyFill="1" applyBorder="1" applyAlignment="1">
      <alignment horizontal="right"/>
      <protection locked="0"/>
    </xf>
    <xf numFmtId="3" fontId="11" fillId="2" borderId="6" xfId="0" applyNumberFormat="1" applyFont="1" applyFill="1" applyBorder="1" applyAlignment="1">
      <alignment horizontal="right"/>
      <protection locked="0"/>
    </xf>
    <xf numFmtId="3" fontId="0" fillId="2" borderId="0" xfId="0" applyNumberFormat="1" applyFill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Border="1" applyAlignment="1">
      <alignment horizontal="right"/>
      <protection locked="0"/>
    </xf>
    <xf numFmtId="1" fontId="13" fillId="2" borderId="0" xfId="0" applyNumberFormat="1" applyFont="1" applyFill="1" applyBorder="1" applyAlignment="1">
      <alignment horizontal="center"/>
      <protection locked="0"/>
    </xf>
    <xf numFmtId="164" fontId="0" fillId="2" borderId="0" xfId="0" applyNumberFormat="1" applyFill="1" applyAlignment="1">
      <alignment horizontal="right" indent="1"/>
      <protection locked="0"/>
    </xf>
    <xf numFmtId="164" fontId="0" fillId="2" borderId="5" xfId="0" applyNumberFormat="1" applyFill="1" applyBorder="1" applyAlignment="1">
      <alignment horizontal="right" indent="2"/>
      <protection locked="0"/>
    </xf>
    <xf numFmtId="3" fontId="13" fillId="2" borderId="0" xfId="0" applyNumberFormat="1" applyFont="1" applyFill="1" applyBorder="1" applyAlignment="1">
      <alignment horizontal="right"/>
      <protection locked="0"/>
    </xf>
    <xf numFmtId="3" fontId="15" fillId="2" borderId="0" xfId="0" applyNumberFormat="1" applyFont="1" applyFill="1" applyBorder="1" applyAlignment="1">
      <alignment horizontal="right"/>
      <protection locked="0"/>
    </xf>
    <xf numFmtId="3" fontId="13" fillId="2" borderId="0" xfId="0" applyNumberFormat="1" applyFont="1" applyFill="1" applyAlignment="1">
      <alignment horizontal="right"/>
      <protection locked="0"/>
    </xf>
    <xf numFmtId="3" fontId="15" fillId="2" borderId="8" xfId="0" applyNumberFormat="1" applyFont="1" applyFill="1" applyBorder="1" applyAlignment="1">
      <alignment horizontal="right"/>
      <protection locked="0"/>
    </xf>
    <xf numFmtId="3" fontId="14" fillId="2" borderId="0" xfId="0" applyNumberFormat="1" applyFont="1" applyFill="1" applyBorder="1" applyAlignment="1">
      <alignment horizontal="right"/>
      <protection locked="0"/>
    </xf>
    <xf numFmtId="0" fontId="11" fillId="2" borderId="5" xfId="0" applyFont="1" applyFill="1" applyBorder="1" applyAlignment="1">
      <alignment horizontal="center"/>
      <protection locked="0"/>
    </xf>
    <xf numFmtId="0" fontId="13" fillId="4" borderId="0" xfId="0" applyFont="1" applyFill="1">
      <alignment vertical="top"/>
      <protection locked="0"/>
    </xf>
    <xf numFmtId="3" fontId="13" fillId="2" borderId="3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Alignment="1">
      <alignment horizontal="right"/>
      <protection locked="0"/>
    </xf>
    <xf numFmtId="3" fontId="13" fillId="2" borderId="4" xfId="0" applyNumberFormat="1" applyFont="1" applyFill="1" applyBorder="1" applyAlignment="1">
      <alignment horizontal="right" indent="1"/>
      <protection locked="0"/>
    </xf>
    <xf numFmtId="3" fontId="13" fillId="2" borderId="6" xfId="0" applyNumberFormat="1" applyFont="1" applyFill="1" applyBorder="1" applyAlignment="1">
      <alignment horizontal="right" indent="1"/>
      <protection locked="0"/>
    </xf>
    <xf numFmtId="3" fontId="13" fillId="2" borderId="7" xfId="0" applyNumberFormat="1" applyFont="1" applyFill="1" applyBorder="1" applyAlignment="1">
      <alignment horizontal="right" indent="1"/>
      <protection locked="0"/>
    </xf>
    <xf numFmtId="164" fontId="13" fillId="2" borderId="9" xfId="0" applyNumberFormat="1" applyFont="1" applyFill="1" applyBorder="1" applyAlignment="1">
      <alignment horizontal="right"/>
      <protection locked="0"/>
    </xf>
    <xf numFmtId="164" fontId="13" fillId="2" borderId="5" xfId="0" applyNumberFormat="1" applyFont="1" applyFill="1" applyBorder="1" applyAlignment="1">
      <alignment horizontal="right"/>
      <protection locked="0"/>
    </xf>
    <xf numFmtId="164" fontId="13" fillId="2" borderId="1" xfId="0" applyNumberFormat="1" applyFont="1" applyFill="1" applyBorder="1" applyAlignment="1">
      <alignment horizontal="right"/>
      <protection locked="0"/>
    </xf>
    <xf numFmtId="2" fontId="13" fillId="0" borderId="0" xfId="0" applyNumberFormat="1" applyFont="1">
      <alignment vertical="top"/>
      <protection locked="0"/>
    </xf>
    <xf numFmtId="164" fontId="13" fillId="0" borderId="0" xfId="0" applyNumberFormat="1" applyFont="1">
      <alignment vertical="top"/>
      <protection locked="0"/>
    </xf>
    <xf numFmtId="164" fontId="11" fillId="2" borderId="5" xfId="0" applyNumberFormat="1" applyFont="1" applyFill="1" applyBorder="1" applyAlignment="1">
      <alignment horizontal="right"/>
      <protection locked="0"/>
    </xf>
    <xf numFmtId="165" fontId="0" fillId="0" borderId="0" xfId="0" applyNumberFormat="1">
      <alignment vertical="top"/>
      <protection locked="0"/>
    </xf>
    <xf numFmtId="1" fontId="11" fillId="2" borderId="0" xfId="0" applyNumberFormat="1" applyFont="1" applyFill="1" applyBorder="1" applyAlignment="1">
      <alignment horizontal="center"/>
      <protection locked="0"/>
    </xf>
    <xf numFmtId="1" fontId="13" fillId="2" borderId="8" xfId="0" applyNumberFormat="1" applyFont="1" applyFill="1" applyBorder="1" applyAlignment="1">
      <alignment horizontal="center"/>
      <protection locked="0"/>
    </xf>
    <xf numFmtId="164" fontId="0" fillId="0" borderId="0" xfId="0" applyNumberFormat="1">
      <alignment vertical="top"/>
      <protection locked="0"/>
    </xf>
    <xf numFmtId="164" fontId="13" fillId="2" borderId="3" xfId="0" applyNumberFormat="1" applyFont="1" applyFill="1" applyBorder="1" applyAlignment="1">
      <alignment horizontal="right"/>
      <protection locked="0"/>
    </xf>
    <xf numFmtId="164" fontId="13" fillId="2" borderId="0" xfId="0" applyNumberFormat="1" applyFont="1" applyFill="1" applyBorder="1" applyAlignment="1">
      <alignment horizontal="right"/>
      <protection locked="0"/>
    </xf>
    <xf numFmtId="164" fontId="13" fillId="2" borderId="8" xfId="0" applyNumberFormat="1" applyFont="1" applyFill="1" applyBorder="1" applyAlignment="1">
      <alignment horizontal="right"/>
      <protection locked="0"/>
    </xf>
    <xf numFmtId="164" fontId="11" fillId="2" borderId="0" xfId="0" applyNumberFormat="1" applyFont="1" applyFill="1" applyBorder="1" applyAlignment="1">
      <alignment horizontal="right"/>
      <protection locked="0"/>
    </xf>
    <xf numFmtId="3" fontId="13" fillId="2" borderId="1" xfId="0" applyNumberFormat="1" applyFont="1" applyFill="1" applyBorder="1" applyAlignment="1">
      <alignment horizontal="right"/>
      <protection locked="0"/>
    </xf>
    <xf numFmtId="3" fontId="11" fillId="2" borderId="5" xfId="0" applyNumberFormat="1" applyFont="1" applyFill="1" applyBorder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 indent="1"/>
      <protection locked="0"/>
    </xf>
    <xf numFmtId="3" fontId="11" fillId="2" borderId="0" xfId="0" applyNumberFormat="1" applyFont="1" applyFill="1" applyAlignment="1">
      <alignment horizontal="right" indent="1"/>
      <protection locked="0"/>
    </xf>
    <xf numFmtId="0" fontId="12" fillId="2" borderId="0" xfId="0" applyFont="1" applyFill="1" applyBorder="1" applyAlignment="1">
      <alignment horizontal="center" wrapText="1"/>
      <protection locked="0"/>
    </xf>
    <xf numFmtId="164" fontId="0" fillId="3" borderId="0" xfId="0" applyNumberFormat="1" applyFill="1">
      <alignment vertical="top"/>
      <protection locked="0"/>
    </xf>
    <xf numFmtId="0" fontId="11" fillId="2" borderId="17" xfId="0" applyFont="1" applyFill="1" applyBorder="1" applyAlignment="1">
      <alignment horizontal="center"/>
      <protection locked="0"/>
    </xf>
    <xf numFmtId="0" fontId="11" fillId="2" borderId="14" xfId="0" applyFont="1" applyFill="1" applyBorder="1" applyAlignment="1">
      <alignment horizontal="center"/>
      <protection locked="0"/>
    </xf>
    <xf numFmtId="0" fontId="14" fillId="2" borderId="18" xfId="0" applyFont="1" applyFill="1" applyBorder="1" applyAlignment="1">
      <alignment horizontal="center"/>
      <protection locked="0"/>
    </xf>
    <xf numFmtId="0" fontId="8" fillId="2" borderId="0" xfId="0" applyFont="1" applyFill="1">
      <alignment vertical="top"/>
      <protection locked="0"/>
    </xf>
    <xf numFmtId="0" fontId="8" fillId="2" borderId="2" xfId="0" applyFont="1" applyFill="1" applyBorder="1">
      <alignment vertical="top"/>
      <protection locked="0"/>
    </xf>
    <xf numFmtId="0" fontId="8" fillId="2" borderId="7" xfId="0" applyFont="1" applyFill="1" applyBorder="1">
      <alignment vertical="top"/>
      <protection locked="0"/>
    </xf>
    <xf numFmtId="0" fontId="8" fillId="2" borderId="19" xfId="0" applyFont="1" applyFill="1" applyBorder="1">
      <alignment vertical="top"/>
      <protection locked="0"/>
    </xf>
    <xf numFmtId="0" fontId="8" fillId="2" borderId="20" xfId="0" applyFont="1" applyFill="1" applyBorder="1">
      <alignment vertical="top"/>
      <protection locked="0"/>
    </xf>
    <xf numFmtId="3" fontId="8" fillId="2" borderId="0" xfId="0" applyNumberFormat="1" applyFont="1" applyFill="1" applyBorder="1" applyAlignment="1">
      <alignment horizontal="right"/>
      <protection locked="0"/>
    </xf>
    <xf numFmtId="3" fontId="8" fillId="2" borderId="5" xfId="0" applyNumberFormat="1" applyFont="1" applyFill="1" applyBorder="1" applyAlignment="1">
      <alignment horizontal="right"/>
      <protection locked="0"/>
    </xf>
    <xf numFmtId="3" fontId="8" fillId="2" borderId="8" xfId="0" applyNumberFormat="1" applyFont="1" applyFill="1" applyBorder="1" applyAlignment="1">
      <alignment horizontal="right"/>
      <protection locked="0"/>
    </xf>
    <xf numFmtId="3" fontId="8" fillId="2" borderId="1" xfId="0" applyNumberFormat="1" applyFont="1" applyFill="1" applyBorder="1" applyAlignment="1">
      <alignment horizontal="right"/>
      <protection locked="0"/>
    </xf>
    <xf numFmtId="0" fontId="9" fillId="2" borderId="0" xfId="0" applyFont="1" applyFill="1">
      <alignment vertical="top"/>
      <protection locked="0"/>
    </xf>
    <xf numFmtId="3" fontId="9" fillId="2" borderId="0" xfId="0" applyNumberFormat="1" applyFont="1" applyFill="1" applyBorder="1" applyAlignment="1">
      <alignment horizontal="right"/>
      <protection locked="0"/>
    </xf>
    <xf numFmtId="3" fontId="9" fillId="2" borderId="5" xfId="0" applyNumberFormat="1" applyFont="1" applyFill="1" applyBorder="1" applyAlignment="1">
      <alignment horizontal="right"/>
      <protection locked="0"/>
    </xf>
    <xf numFmtId="0" fontId="8" fillId="2" borderId="0" xfId="0" applyFont="1" applyFill="1" applyAlignment="1">
      <alignment horizontal="center"/>
      <protection locked="0"/>
    </xf>
    <xf numFmtId="1" fontId="13" fillId="2" borderId="3" xfId="0" applyNumberFormat="1" applyFont="1" applyFill="1" applyBorder="1" applyAlignment="1">
      <alignment horizontal="center"/>
      <protection locked="0"/>
    </xf>
    <xf numFmtId="1" fontId="11" fillId="2" borderId="0" xfId="0" applyNumberFormat="1" applyFont="1" applyFill="1" applyAlignment="1">
      <alignment horizontal="center"/>
      <protection locked="0"/>
    </xf>
    <xf numFmtId="165" fontId="13" fillId="0" borderId="0" xfId="0" applyNumberFormat="1" applyFont="1">
      <alignment vertical="top"/>
      <protection locked="0"/>
    </xf>
    <xf numFmtId="164" fontId="11" fillId="0" borderId="0" xfId="0" applyNumberFormat="1" applyFont="1" applyFill="1" applyAlignment="1">
      <alignment horizontal="center"/>
      <protection locked="0"/>
    </xf>
    <xf numFmtId="2" fontId="0" fillId="0" borderId="0" xfId="0" applyNumberFormat="1">
      <alignment vertical="top"/>
      <protection locked="0"/>
    </xf>
    <xf numFmtId="0" fontId="19" fillId="0" borderId="0" xfId="0" applyFont="1" applyBorder="1" applyAlignment="1">
      <alignment horizontal="left"/>
      <protection locked="0"/>
    </xf>
    <xf numFmtId="0" fontId="20" fillId="0" borderId="0" xfId="0" applyFont="1">
      <alignment vertical="top"/>
      <protection locked="0"/>
    </xf>
    <xf numFmtId="0" fontId="8" fillId="5" borderId="0" xfId="0" applyFont="1" applyFill="1">
      <alignment vertical="top"/>
      <protection locked="0"/>
    </xf>
    <xf numFmtId="0" fontId="10" fillId="5" borderId="10" xfId="0" applyFont="1" applyFill="1" applyBorder="1" applyAlignment="1">
      <alignment horizontal="center" wrapText="1"/>
      <protection locked="0"/>
    </xf>
    <xf numFmtId="3" fontId="10" fillId="5" borderId="0" xfId="0" applyNumberFormat="1" applyFont="1" applyFill="1" applyBorder="1" applyAlignment="1">
      <alignment horizontal="right"/>
      <protection locked="0"/>
    </xf>
    <xf numFmtId="0" fontId="11" fillId="5" borderId="16" xfId="0" applyFont="1" applyFill="1" applyBorder="1">
      <alignment vertical="top"/>
      <protection locked="0"/>
    </xf>
    <xf numFmtId="3" fontId="11" fillId="5" borderId="0" xfId="0" applyNumberFormat="1" applyFont="1" applyFill="1" applyAlignment="1">
      <alignment horizontal="right"/>
      <protection locked="0"/>
    </xf>
    <xf numFmtId="0" fontId="11" fillId="5" borderId="0" xfId="0" applyFont="1" applyFill="1" applyAlignment="1">
      <alignment horizontal="left" wrapText="1"/>
      <protection locked="0"/>
    </xf>
    <xf numFmtId="0" fontId="0" fillId="5" borderId="0" xfId="0" applyFill="1" applyAlignment="1">
      <alignment horizontal="center" wrapText="1"/>
      <protection locked="0"/>
    </xf>
    <xf numFmtId="0" fontId="15" fillId="5" borderId="0" xfId="0" applyFont="1" applyFill="1" applyAlignment="1">
      <alignment horizontal="center"/>
      <protection locked="0"/>
    </xf>
    <xf numFmtId="0" fontId="0" fillId="5" borderId="0" xfId="0" applyFill="1">
      <alignment vertical="top"/>
      <protection locked="0"/>
    </xf>
    <xf numFmtId="0" fontId="0" fillId="5" borderId="0" xfId="0" applyFill="1" applyBorder="1">
      <alignment vertical="top"/>
      <protection locked="0"/>
    </xf>
    <xf numFmtId="0" fontId="0" fillId="5" borderId="0" xfId="0" applyFill="1" applyAlignment="1">
      <alignment horizontal="left"/>
      <protection locked="0"/>
    </xf>
    <xf numFmtId="0" fontId="0" fillId="5" borderId="0" xfId="0" applyFill="1" applyAlignment="1">
      <alignment horizontal="center"/>
      <protection locked="0"/>
    </xf>
    <xf numFmtId="0" fontId="0" fillId="5" borderId="0" xfId="0" applyFill="1" applyAlignment="1">
      <alignment horizontal="left" vertical="top"/>
      <protection locked="0"/>
    </xf>
    <xf numFmtId="3" fontId="0" fillId="5" borderId="0" xfId="0" applyNumberFormat="1" applyFill="1" applyAlignment="1">
      <alignment horizontal="right" indent="1"/>
      <protection locked="0"/>
    </xf>
    <xf numFmtId="0" fontId="0" fillId="5" borderId="0" xfId="0" applyFill="1" applyAlignment="1">
      <alignment horizontal="left" vertical="top" wrapText="1"/>
      <protection locked="0"/>
    </xf>
    <xf numFmtId="0" fontId="11" fillId="5" borderId="0" xfId="0" applyFont="1" applyFill="1" applyAlignment="1">
      <alignment horizontal="left"/>
      <protection locked="0"/>
    </xf>
    <xf numFmtId="0" fontId="0" fillId="5" borderId="1" xfId="0" applyFill="1" applyBorder="1">
      <alignment vertical="top"/>
      <protection locked="0"/>
    </xf>
    <xf numFmtId="0" fontId="10" fillId="5" borderId="0" xfId="0" applyFont="1" applyFill="1" applyAlignment="1">
      <alignment horizontal="left" wrapText="1"/>
      <protection locked="0"/>
    </xf>
    <xf numFmtId="0" fontId="13" fillId="5" borderId="0" xfId="0" applyFont="1" applyFill="1" applyAlignment="1">
      <alignment horizontal="center" wrapText="1"/>
      <protection locked="0"/>
    </xf>
    <xf numFmtId="0" fontId="10" fillId="5" borderId="3" xfId="0" applyFont="1" applyFill="1" applyBorder="1" applyAlignment="1">
      <alignment horizontal="right"/>
      <protection locked="0"/>
    </xf>
    <xf numFmtId="0" fontId="10" fillId="5" borderId="0" xfId="0" applyFont="1" applyFill="1" applyBorder="1" applyAlignment="1">
      <alignment horizontal="right"/>
      <protection locked="0"/>
    </xf>
    <xf numFmtId="0" fontId="10" fillId="5" borderId="8" xfId="0" applyFont="1" applyFill="1" applyBorder="1" applyAlignment="1">
      <alignment horizontal="right"/>
      <protection locked="0"/>
    </xf>
    <xf numFmtId="3" fontId="13" fillId="5" borderId="8" xfId="0" applyNumberFormat="1" applyFont="1" applyFill="1" applyBorder="1" applyAlignment="1">
      <alignment horizontal="right"/>
      <protection locked="0"/>
    </xf>
    <xf numFmtId="0" fontId="10" fillId="5" borderId="0" xfId="0" applyFont="1" applyFill="1" applyAlignment="1">
      <alignment horizontal="right"/>
      <protection locked="0"/>
    </xf>
    <xf numFmtId="3" fontId="11" fillId="5" borderId="0" xfId="0" applyNumberFormat="1" applyFont="1" applyFill="1" applyBorder="1" applyAlignment="1">
      <alignment horizontal="right"/>
      <protection locked="0"/>
    </xf>
    <xf numFmtId="0" fontId="0" fillId="5" borderId="0" xfId="0" applyFill="1" applyAlignment="1">
      <alignment vertical="top" wrapText="1"/>
      <protection locked="0"/>
    </xf>
    <xf numFmtId="0" fontId="14" fillId="5" borderId="0" xfId="0" applyFont="1" applyFill="1" applyAlignment="1">
      <alignment horizontal="center"/>
      <protection locked="0"/>
    </xf>
    <xf numFmtId="3" fontId="0" fillId="5" borderId="0" xfId="0" applyNumberFormat="1" applyFill="1" applyAlignment="1">
      <alignment horizontal="right"/>
      <protection locked="0"/>
    </xf>
    <xf numFmtId="0" fontId="10" fillId="5" borderId="5" xfId="0" applyFont="1" applyFill="1" applyBorder="1" applyAlignment="1">
      <alignment horizontal="right"/>
      <protection locked="0"/>
    </xf>
    <xf numFmtId="0" fontId="11" fillId="5" borderId="26" xfId="0" applyFont="1" applyFill="1" applyBorder="1" applyAlignment="1">
      <alignment horizontal="center"/>
      <protection locked="0"/>
    </xf>
    <xf numFmtId="0" fontId="11" fillId="5" borderId="14" xfId="0" applyFont="1" applyFill="1" applyBorder="1" applyAlignment="1">
      <alignment horizontal="center"/>
      <protection locked="0"/>
    </xf>
    <xf numFmtId="0" fontId="11" fillId="5" borderId="18" xfId="0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right" indent="1"/>
      <protection locked="0"/>
    </xf>
    <xf numFmtId="3" fontId="13" fillId="5" borderId="11" xfId="0" applyNumberFormat="1" applyFont="1" applyFill="1" applyBorder="1" applyAlignment="1">
      <alignment horizontal="right" indent="1"/>
      <protection locked="0"/>
    </xf>
    <xf numFmtId="164" fontId="13" fillId="5" borderId="5" xfId="0" applyNumberFormat="1" applyFont="1" applyFill="1" applyBorder="1" applyAlignment="1">
      <alignment horizontal="right" indent="1"/>
      <protection locked="0"/>
    </xf>
    <xf numFmtId="164" fontId="11" fillId="5" borderId="5" xfId="0" applyNumberFormat="1" applyFont="1" applyFill="1" applyBorder="1" applyAlignment="1">
      <alignment horizontal="right" indent="1"/>
      <protection locked="0"/>
    </xf>
    <xf numFmtId="0" fontId="10" fillId="5" borderId="13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right"/>
      <protection locked="0"/>
    </xf>
    <xf numFmtId="0" fontId="11" fillId="5" borderId="11" xfId="0" applyFont="1" applyFill="1" applyBorder="1" applyAlignment="1">
      <alignment horizontal="center"/>
      <protection locked="0"/>
    </xf>
    <xf numFmtId="0" fontId="11" fillId="5" borderId="0" xfId="0" applyFont="1" applyFill="1" applyAlignment="1">
      <alignment horizontal="center"/>
      <protection locked="0"/>
    </xf>
    <xf numFmtId="0" fontId="11" fillId="5" borderId="13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/>
      <protection locked="0"/>
    </xf>
    <xf numFmtId="3" fontId="0" fillId="5" borderId="3" xfId="0" applyNumberFormat="1" applyFill="1" applyBorder="1" applyAlignment="1">
      <alignment horizontal="right"/>
      <protection locked="0"/>
    </xf>
    <xf numFmtId="164" fontId="13" fillId="5" borderId="9" xfId="0" applyNumberFormat="1" applyFont="1" applyFill="1" applyBorder="1" applyAlignment="1">
      <alignment horizontal="right"/>
      <protection locked="0"/>
    </xf>
    <xf numFmtId="3" fontId="13" fillId="5" borderId="11" xfId="0" applyNumberFormat="1" applyFont="1" applyFill="1" applyBorder="1" applyAlignment="1">
      <alignment horizontal="right"/>
      <protection locked="0"/>
    </xf>
    <xf numFmtId="3" fontId="0" fillId="5" borderId="0" xfId="0" applyNumberFormat="1" applyFill="1" applyBorder="1" applyAlignment="1">
      <alignment horizontal="right"/>
      <protection locked="0"/>
    </xf>
    <xf numFmtId="164" fontId="13" fillId="5" borderId="5" xfId="0" applyNumberFormat="1" applyFont="1" applyFill="1" applyBorder="1" applyAlignment="1">
      <alignment horizontal="right"/>
      <protection locked="0"/>
    </xf>
    <xf numFmtId="3" fontId="13" fillId="5" borderId="10" xfId="0" applyNumberFormat="1" applyFont="1" applyFill="1" applyBorder="1" applyAlignment="1">
      <alignment horizontal="right"/>
      <protection locked="0"/>
    </xf>
    <xf numFmtId="3" fontId="0" fillId="5" borderId="8" xfId="0" applyNumberForma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/>
      <protection locked="0"/>
    </xf>
    <xf numFmtId="3" fontId="11" fillId="5" borderId="11" xfId="0" applyNumberFormat="1" applyFont="1" applyFill="1" applyBorder="1" applyAlignment="1">
      <alignment horizontal="right"/>
      <protection locked="0"/>
    </xf>
    <xf numFmtId="164" fontId="11" fillId="5" borderId="5" xfId="0" applyNumberFormat="1" applyFon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 indent="1"/>
      <protection locked="0"/>
    </xf>
    <xf numFmtId="0" fontId="15" fillId="5" borderId="0" xfId="0" applyFont="1" applyFill="1" applyAlignment="1">
      <alignment horizontal="left" wrapText="1"/>
      <protection locked="0"/>
    </xf>
    <xf numFmtId="3" fontId="0" fillId="5" borderId="0" xfId="0" applyNumberFormat="1" applyFill="1" applyAlignment="1">
      <alignment horizontal="right" indent="2"/>
      <protection locked="0"/>
    </xf>
    <xf numFmtId="0" fontId="0" fillId="3" borderId="0" xfId="0" applyFill="1" applyAlignment="1">
      <alignment horizontal="right"/>
      <protection locked="0"/>
    </xf>
    <xf numFmtId="164" fontId="0" fillId="5" borderId="0" xfId="0" applyNumberForma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center"/>
      <protection locked="0"/>
    </xf>
    <xf numFmtId="3" fontId="13" fillId="5" borderId="11" xfId="0" applyNumberFormat="1" applyFont="1" applyFill="1" applyBorder="1" applyAlignment="1">
      <alignment horizontal="center"/>
      <protection locked="0"/>
    </xf>
    <xf numFmtId="0" fontId="0" fillId="5" borderId="16" xfId="0" applyFill="1" applyBorder="1">
      <alignment vertical="top"/>
      <protection locked="0"/>
    </xf>
    <xf numFmtId="0" fontId="0" fillId="5" borderId="22" xfId="0" applyFill="1" applyBorder="1" applyAlignment="1">
      <protection locked="0"/>
    </xf>
    <xf numFmtId="0" fontId="0" fillId="5" borderId="21" xfId="0" applyFill="1" applyBorder="1" applyAlignment="1">
      <alignment horizontal="center"/>
      <protection locked="0"/>
    </xf>
    <xf numFmtId="0" fontId="0" fillId="5" borderId="0" xfId="0" applyFill="1" applyAlignment="1">
      <alignment horizontal="center" vertical="center"/>
      <protection locked="0"/>
    </xf>
    <xf numFmtId="0" fontId="0" fillId="5" borderId="16" xfId="0" applyFill="1" applyBorder="1" applyAlignment="1">
      <alignment wrapText="1"/>
      <protection locked="0"/>
    </xf>
    <xf numFmtId="0" fontId="11" fillId="5" borderId="0" xfId="0" applyFont="1" applyFill="1" applyAlignment="1">
      <alignment horizontal="center" vertical="center"/>
      <protection locked="0"/>
    </xf>
    <xf numFmtId="0" fontId="0" fillId="5" borderId="16" xfId="0" applyFill="1" applyBorder="1" applyAlignment="1">
      <alignment vertical="center"/>
      <protection locked="0"/>
    </xf>
    <xf numFmtId="0" fontId="0" fillId="5" borderId="27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 vertical="center"/>
      <protection locked="0"/>
    </xf>
    <xf numFmtId="0" fontId="11" fillId="5" borderId="28" xfId="0" applyFont="1" applyFill="1" applyBorder="1" applyAlignment="1">
      <alignment horizontal="center" vertical="center"/>
      <protection locked="0"/>
    </xf>
    <xf numFmtId="0" fontId="12" fillId="5" borderId="0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 indent="1"/>
      <protection locked="0"/>
    </xf>
    <xf numFmtId="164" fontId="13" fillId="5" borderId="9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center"/>
      <protection locked="0"/>
    </xf>
    <xf numFmtId="3" fontId="0" fillId="5" borderId="3" xfId="0" applyNumberFormat="1" applyFill="1" applyBorder="1" applyAlignment="1">
      <protection locked="0"/>
    </xf>
    <xf numFmtId="3" fontId="0" fillId="5" borderId="0" xfId="0" applyNumberFormat="1" applyFill="1" applyBorder="1" applyAlignment="1">
      <protection locked="0"/>
    </xf>
    <xf numFmtId="3" fontId="0" fillId="5" borderId="8" xfId="0" applyNumberFormat="1" applyFill="1" applyBorder="1" applyAlignment="1">
      <protection locked="0"/>
    </xf>
    <xf numFmtId="3" fontId="11" fillId="5" borderId="0" xfId="0" applyNumberFormat="1" applyFont="1" applyFill="1" applyBorder="1" applyAlignment="1">
      <protection locked="0"/>
    </xf>
    <xf numFmtId="3" fontId="11" fillId="5" borderId="0" xfId="0" applyNumberFormat="1" applyFont="1" applyFill="1" applyAlignment="1">
      <protection locked="0"/>
    </xf>
    <xf numFmtId="0" fontId="12" fillId="5" borderId="5" xfId="0" applyFont="1" applyFill="1" applyBorder="1" applyAlignment="1">
      <alignment horizontal="right"/>
      <protection locked="0"/>
    </xf>
    <xf numFmtId="0" fontId="12" fillId="5" borderId="1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3" fontId="12" fillId="5" borderId="0" xfId="0" applyNumberFormat="1" applyFont="1" applyFill="1" applyBorder="1" applyAlignment="1">
      <alignment horizontal="right"/>
      <protection locked="0"/>
    </xf>
    <xf numFmtId="3" fontId="12" fillId="5" borderId="8" xfId="0" applyNumberFormat="1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3" fontId="12" fillId="5" borderId="16" xfId="0" applyNumberFormat="1" applyFont="1" applyFill="1" applyBorder="1" applyAlignment="1">
      <alignment horizontal="right"/>
      <protection locked="0"/>
    </xf>
    <xf numFmtId="3" fontId="12" fillId="5" borderId="24" xfId="0" applyNumberFormat="1" applyFont="1" applyFill="1" applyBorder="1" applyAlignment="1">
      <alignment horizontal="right"/>
      <protection locked="0"/>
    </xf>
    <xf numFmtId="3" fontId="10" fillId="5" borderId="16" xfId="0" applyNumberFormat="1" applyFont="1" applyFill="1" applyBorder="1" applyAlignment="1">
      <alignment horizontal="right"/>
      <protection locked="0"/>
    </xf>
    <xf numFmtId="3" fontId="12" fillId="5" borderId="0" xfId="0" applyNumberFormat="1" applyFont="1" applyFill="1" applyAlignment="1">
      <alignment horizontal="right"/>
      <protection locked="0"/>
    </xf>
    <xf numFmtId="3" fontId="10" fillId="5" borderId="0" xfId="0" applyNumberFormat="1" applyFont="1" applyFill="1" applyAlignment="1">
      <alignment horizontal="right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0" fillId="5" borderId="0" xfId="0" applyFont="1" applyFill="1" applyBorder="1" applyAlignment="1">
      <alignment horizontal="center"/>
      <protection locked="0"/>
    </xf>
    <xf numFmtId="3" fontId="10" fillId="5" borderId="8" xfId="0" applyNumberFormat="1" applyFont="1" applyFill="1" applyBorder="1" applyAlignment="1">
      <alignment horizontal="right"/>
      <protection locked="0"/>
    </xf>
    <xf numFmtId="0" fontId="11" fillId="5" borderId="0" xfId="0" applyFont="1" applyFill="1">
      <alignment vertical="top"/>
      <protection locked="0"/>
    </xf>
    <xf numFmtId="0" fontId="0" fillId="5" borderId="5" xfId="0" applyFill="1" applyBorder="1">
      <alignment vertical="top"/>
      <protection locked="0"/>
    </xf>
    <xf numFmtId="0" fontId="10" fillId="5" borderId="0" xfId="0" applyFont="1" applyFill="1">
      <alignment vertical="top"/>
      <protection locked="0"/>
    </xf>
    <xf numFmtId="0" fontId="12" fillId="5" borderId="0" xfId="0" applyFont="1" applyFill="1">
      <alignment vertical="top"/>
      <protection locked="0"/>
    </xf>
    <xf numFmtId="0" fontId="12" fillId="5" borderId="5" xfId="0" applyFont="1" applyFill="1" applyBorder="1">
      <alignment vertical="top"/>
      <protection locked="0"/>
    </xf>
    <xf numFmtId="0" fontId="8" fillId="5" borderId="15" xfId="0" applyFont="1" applyFill="1" applyBorder="1">
      <alignment vertical="top"/>
      <protection locked="0"/>
    </xf>
    <xf numFmtId="3" fontId="8" fillId="5" borderId="8" xfId="0" applyNumberFormat="1" applyFont="1" applyFill="1" applyBorder="1" applyAlignment="1">
      <alignment horizontal="right"/>
      <protection locked="0"/>
    </xf>
    <xf numFmtId="3" fontId="9" fillId="5" borderId="0" xfId="0" applyNumberFormat="1" applyFont="1" applyFill="1" applyBorder="1" applyAlignment="1">
      <alignment horizontal="right"/>
      <protection locked="0"/>
    </xf>
    <xf numFmtId="0" fontId="12" fillId="5" borderId="0" xfId="0" applyFont="1" applyFill="1" applyAlignment="1">
      <alignment horizontal="center"/>
      <protection locked="0"/>
    </xf>
    <xf numFmtId="0" fontId="8" fillId="5" borderId="29" xfId="0" applyFont="1" applyFill="1" applyBorder="1">
      <alignment vertical="top"/>
      <protection locked="0"/>
    </xf>
    <xf numFmtId="3" fontId="8" fillId="5" borderId="16" xfId="0" applyNumberFormat="1" applyFont="1" applyFill="1" applyBorder="1" applyAlignment="1">
      <alignment horizontal="right"/>
      <protection locked="0"/>
    </xf>
    <xf numFmtId="3" fontId="8" fillId="5" borderId="24" xfId="0" applyNumberFormat="1" applyFont="1" applyFill="1" applyBorder="1" applyAlignment="1">
      <alignment horizontal="right"/>
      <protection locked="0"/>
    </xf>
    <xf numFmtId="3" fontId="9" fillId="5" borderId="16" xfId="0" applyNumberFormat="1" applyFont="1" applyFill="1" applyBorder="1" applyAlignment="1">
      <alignment horizontal="right"/>
      <protection locked="0"/>
    </xf>
    <xf numFmtId="0" fontId="10" fillId="5" borderId="2" xfId="0" applyFont="1" applyFill="1" applyBorder="1">
      <alignment vertical="top"/>
      <protection locked="0"/>
    </xf>
    <xf numFmtId="3" fontId="9" fillId="5" borderId="8" xfId="0" applyNumberFormat="1" applyFont="1" applyFill="1" applyBorder="1" applyAlignment="1">
      <alignment horizontal="right"/>
      <protection locked="0"/>
    </xf>
    <xf numFmtId="0" fontId="10" fillId="5" borderId="1" xfId="0" applyFont="1" applyFill="1" applyBorder="1" applyAlignment="1">
      <alignment horizontal="right"/>
      <protection locked="0"/>
    </xf>
    <xf numFmtId="3" fontId="0" fillId="5" borderId="23" xfId="0" applyNumberFormat="1" applyFill="1" applyBorder="1" applyAlignment="1">
      <alignment horizontal="right"/>
      <protection locked="0"/>
    </xf>
    <xf numFmtId="164" fontId="0" fillId="5" borderId="5" xfId="0" applyNumberFormat="1" applyFill="1" applyBorder="1" applyAlignment="1">
      <alignment horizontal="right"/>
      <protection locked="0"/>
    </xf>
    <xf numFmtId="3" fontId="13" fillId="5" borderId="25" xfId="0" applyNumberFormat="1" applyFont="1" applyFill="1" applyBorder="1" applyAlignment="1">
      <alignment horizontal="right"/>
      <protection locked="0"/>
    </xf>
    <xf numFmtId="3" fontId="11" fillId="5" borderId="19" xfId="0" applyNumberFormat="1" applyFont="1" applyFill="1" applyBorder="1" applyAlignment="1">
      <alignment horizontal="right"/>
      <protection locked="0"/>
    </xf>
    <xf numFmtId="0" fontId="13" fillId="5" borderId="8" xfId="0" applyFont="1" applyFill="1" applyBorder="1" applyAlignment="1">
      <alignment horizontal="right"/>
      <protection locked="0"/>
    </xf>
    <xf numFmtId="0" fontId="13" fillId="5" borderId="0" xfId="0" applyFont="1" applyFill="1" applyAlignment="1">
      <alignment horizontal="center"/>
      <protection locked="0"/>
    </xf>
    <xf numFmtId="0" fontId="15" fillId="5" borderId="0" xfId="0" applyFont="1" applyFill="1" applyAlignment="1">
      <alignment horizontal="center" vertical="center" wrapText="1"/>
      <protection locked="0"/>
    </xf>
    <xf numFmtId="164" fontId="0" fillId="5" borderId="0" xfId="0" applyNumberFormat="1" applyFill="1" applyAlignment="1">
      <alignment horizontal="right" indent="1"/>
      <protection locked="0"/>
    </xf>
    <xf numFmtId="1" fontId="15" fillId="5" borderId="0" xfId="0" applyNumberFormat="1" applyFont="1" applyFill="1" applyAlignment="1">
      <alignment horizontal="center"/>
      <protection locked="0"/>
    </xf>
    <xf numFmtId="1" fontId="0" fillId="5" borderId="0" xfId="0" applyNumberFormat="1" applyFill="1" applyAlignment="1">
      <alignment horizontal="center"/>
      <protection locked="0"/>
    </xf>
    <xf numFmtId="1" fontId="11" fillId="5" borderId="0" xfId="0" applyNumberFormat="1" applyFont="1" applyFill="1" applyAlignment="1">
      <alignment horizontal="center"/>
      <protection locked="0"/>
    </xf>
    <xf numFmtId="0" fontId="21" fillId="0" borderId="0" xfId="0" applyFont="1">
      <alignment vertical="top"/>
      <protection locked="0"/>
    </xf>
    <xf numFmtId="0" fontId="11" fillId="0" borderId="0" xfId="0" applyFont="1" applyFill="1">
      <alignment vertical="top"/>
      <protection locked="0"/>
    </xf>
    <xf numFmtId="164" fontId="0" fillId="0" borderId="0" xfId="0" applyNumberFormat="1" applyFill="1" applyAlignment="1">
      <alignment horizontal="center"/>
      <protection locked="0"/>
    </xf>
    <xf numFmtId="164" fontId="0" fillId="0" borderId="0" xfId="0" applyNumberFormat="1" applyFill="1">
      <alignment vertical="top"/>
      <protection locked="0"/>
    </xf>
    <xf numFmtId="3" fontId="8" fillId="5" borderId="0" xfId="0" applyNumberFormat="1" applyFont="1" applyFill="1" applyBorder="1" applyAlignment="1">
      <alignment horizontal="right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/>
      <protection locked="0"/>
    </xf>
    <xf numFmtId="0" fontId="10" fillId="6" borderId="0" xfId="0" applyFont="1" applyFill="1" applyAlignment="1">
      <alignment horizontal="left" wrapText="1"/>
      <protection locked="0"/>
    </xf>
    <xf numFmtId="0" fontId="10" fillId="6" borderId="3" xfId="0" applyFont="1" applyFill="1" applyBorder="1" applyAlignment="1">
      <alignment horizontal="right"/>
      <protection locked="0"/>
    </xf>
    <xf numFmtId="0" fontId="10" fillId="6" borderId="0" xfId="0" applyFont="1" applyFill="1" applyBorder="1" applyAlignment="1">
      <alignment horizontal="right"/>
      <protection locked="0"/>
    </xf>
    <xf numFmtId="0" fontId="10" fillId="6" borderId="8" xfId="0" applyFont="1" applyFill="1" applyBorder="1" applyAlignment="1">
      <alignment horizontal="right"/>
      <protection locked="0"/>
    </xf>
    <xf numFmtId="0" fontId="10" fillId="6" borderId="0" xfId="0" applyFont="1" applyFill="1" applyAlignment="1">
      <alignment horizontal="right"/>
      <protection locked="0"/>
    </xf>
    <xf numFmtId="0" fontId="11" fillId="6" borderId="0" xfId="0" applyFont="1" applyFill="1" applyAlignment="1">
      <alignment horizontal="center"/>
      <protection locked="0"/>
    </xf>
    <xf numFmtId="0" fontId="11" fillId="2" borderId="0" xfId="0" applyNumberFormat="1" applyFont="1" applyFill="1" applyAlignment="1">
      <alignment horizontal="center" vertical="center"/>
      <protection locked="0"/>
    </xf>
    <xf numFmtId="0" fontId="0" fillId="7" borderId="0" xfId="0" applyFill="1">
      <alignment vertical="top"/>
      <protection locked="0"/>
    </xf>
    <xf numFmtId="164" fontId="13" fillId="5" borderId="1" xfId="0" applyNumberFormat="1" applyFont="1" applyFill="1" applyBorder="1" applyAlignment="1">
      <alignment horizontal="center"/>
      <protection locked="0"/>
    </xf>
    <xf numFmtId="164" fontId="11" fillId="5" borderId="5" xfId="0" applyNumberFormat="1" applyFont="1" applyFill="1" applyBorder="1" applyAlignment="1">
      <alignment horizontal="center"/>
      <protection locked="0"/>
    </xf>
    <xf numFmtId="0" fontId="0" fillId="6" borderId="0" xfId="0" applyFill="1">
      <alignment vertical="top"/>
      <protection locked="0"/>
    </xf>
    <xf numFmtId="0" fontId="0" fillId="6" borderId="0" xfId="0" applyFill="1" applyBorder="1">
      <alignment vertical="top"/>
      <protection locked="0"/>
    </xf>
    <xf numFmtId="0" fontId="0" fillId="6" borderId="5" xfId="0" applyFill="1" applyBorder="1">
      <alignment vertical="top"/>
      <protection locked="0"/>
    </xf>
    <xf numFmtId="0" fontId="12" fillId="6" borderId="13" xfId="0" applyFont="1" applyFill="1" applyBorder="1" applyAlignment="1">
      <alignment horizontal="right"/>
      <protection locked="0"/>
    </xf>
    <xf numFmtId="0" fontId="12" fillId="6" borderId="5" xfId="0" applyFont="1" applyFill="1" applyBorder="1" applyAlignment="1">
      <alignment horizontal="right"/>
      <protection locked="0"/>
    </xf>
    <xf numFmtId="0" fontId="12" fillId="6" borderId="1" xfId="0" applyFont="1" applyFill="1" applyBorder="1" applyAlignment="1">
      <alignment horizontal="right"/>
      <protection locked="0"/>
    </xf>
    <xf numFmtId="0" fontId="10" fillId="6" borderId="5" xfId="0" applyFont="1" applyFill="1" applyBorder="1" applyAlignment="1">
      <alignment horizontal="right"/>
      <protection locked="0"/>
    </xf>
    <xf numFmtId="3" fontId="13" fillId="6" borderId="0" xfId="0" applyNumberFormat="1" applyFont="1" applyFill="1" applyBorder="1" applyAlignment="1">
      <alignment horizontal="right"/>
      <protection locked="0"/>
    </xf>
    <xf numFmtId="3" fontId="13" fillId="6" borderId="0" xfId="0" applyNumberFormat="1" applyFont="1" applyFill="1" applyAlignment="1">
      <alignment horizontal="right"/>
      <protection locked="0"/>
    </xf>
    <xf numFmtId="3" fontId="13" fillId="6" borderId="8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Alignment="1">
      <alignment horizontal="right"/>
      <protection locked="0"/>
    </xf>
    <xf numFmtId="3" fontId="13" fillId="6" borderId="15" xfId="0" applyNumberFormat="1" applyFont="1" applyFill="1" applyBorder="1" applyAlignment="1">
      <alignment horizontal="right"/>
      <protection locked="0"/>
    </xf>
    <xf numFmtId="3" fontId="11" fillId="6" borderId="8" xfId="0" applyNumberFormat="1" applyFont="1" applyFill="1" applyBorder="1" applyAlignment="1">
      <alignment horizontal="right"/>
      <protection locked="0"/>
    </xf>
    <xf numFmtId="3" fontId="0" fillId="6" borderId="0" xfId="0" applyNumberFormat="1" applyFill="1" applyAlignment="1">
      <alignment horizontal="right"/>
      <protection locked="0"/>
    </xf>
    <xf numFmtId="0" fontId="13" fillId="3" borderId="0" xfId="0" applyFont="1" applyFill="1" applyAlignment="1">
      <alignment horizontal="left" vertical="top"/>
      <protection locked="0"/>
    </xf>
    <xf numFmtId="0" fontId="13" fillId="3" borderId="0" xfId="0" applyFont="1" applyFill="1" applyAlignment="1">
      <alignment vertical="top"/>
      <protection locked="0"/>
    </xf>
    <xf numFmtId="0" fontId="13" fillId="3" borderId="0" xfId="0" applyFont="1" applyFill="1" applyAlignment="1">
      <alignment wrapText="1"/>
      <protection locked="0"/>
    </xf>
    <xf numFmtId="0" fontId="0" fillId="6" borderId="0" xfId="0" applyFill="1" applyAlignment="1">
      <alignment horizontal="center" wrapText="1"/>
      <protection locked="0"/>
    </xf>
    <xf numFmtId="0" fontId="15" fillId="6" borderId="0" xfId="0" applyFont="1" applyFill="1" applyAlignment="1">
      <alignment horizontal="center" wrapText="1"/>
      <protection locked="0"/>
    </xf>
    <xf numFmtId="0" fontId="15" fillId="6" borderId="0" xfId="0" applyFont="1" applyFill="1">
      <alignment vertical="top"/>
      <protection locked="0"/>
    </xf>
    <xf numFmtId="0" fontId="13" fillId="3" borderId="0" xfId="0" applyFont="1" applyFill="1" applyAlignment="1">
      <alignment horizontal="right"/>
      <protection locked="0"/>
    </xf>
    <xf numFmtId="0" fontId="8" fillId="5" borderId="8" xfId="0" applyFont="1" applyFill="1" applyBorder="1" applyAlignment="1">
      <alignment horizontal="right"/>
      <protection locked="0"/>
    </xf>
    <xf numFmtId="0" fontId="9" fillId="5" borderId="0" xfId="0" applyFont="1" applyFill="1" applyBorder="1" applyAlignment="1">
      <alignment horizontal="right"/>
      <protection locked="0"/>
    </xf>
    <xf numFmtId="0" fontId="9" fillId="5" borderId="14" xfId="0" applyFont="1" applyFill="1" applyBorder="1" applyAlignment="1">
      <alignment horizontal="left" wrapText="1"/>
      <protection locked="0"/>
    </xf>
    <xf numFmtId="0" fontId="13" fillId="6" borderId="1" xfId="0" applyFont="1" applyFill="1" applyBorder="1">
      <alignment vertical="top"/>
      <protection locked="0"/>
    </xf>
    <xf numFmtId="49" fontId="10" fillId="6" borderId="0" xfId="0" applyNumberFormat="1" applyFont="1" applyFill="1" applyBorder="1" applyAlignment="1">
      <alignment horizontal="right"/>
      <protection locked="0"/>
    </xf>
    <xf numFmtId="0" fontId="12" fillId="6" borderId="8" xfId="0" applyFont="1" applyFill="1" applyBorder="1" applyAlignment="1">
      <alignment horizontal="right"/>
      <protection locked="0"/>
    </xf>
    <xf numFmtId="0" fontId="11" fillId="6" borderId="2" xfId="0" applyFont="1" applyFill="1" applyBorder="1" applyAlignment="1">
      <alignment horizontal="center"/>
      <protection locked="0"/>
    </xf>
    <xf numFmtId="0" fontId="11" fillId="6" borderId="5" xfId="0" applyFont="1" applyFill="1" applyBorder="1" applyAlignment="1">
      <alignment horizontal="center"/>
      <protection locked="0"/>
    </xf>
    <xf numFmtId="3" fontId="13" fillId="6" borderId="4" xfId="0" applyNumberFormat="1" applyFont="1" applyFill="1" applyBorder="1" applyAlignment="1">
      <alignment horizontal="right" indent="2"/>
      <protection locked="0"/>
    </xf>
    <xf numFmtId="164" fontId="13" fillId="6" borderId="9" xfId="0" applyNumberFormat="1" applyFont="1" applyFill="1" applyBorder="1" applyAlignment="1">
      <alignment horizontal="right" indent="1"/>
      <protection locked="0"/>
    </xf>
    <xf numFmtId="3" fontId="13" fillId="6" borderId="6" xfId="0" applyNumberFormat="1" applyFont="1" applyFill="1" applyBorder="1" applyAlignment="1">
      <alignment horizontal="right" indent="2"/>
      <protection locked="0"/>
    </xf>
    <xf numFmtId="164" fontId="13" fillId="6" borderId="5" xfId="0" applyNumberFormat="1" applyFont="1" applyFill="1" applyBorder="1" applyAlignment="1">
      <alignment horizontal="right" indent="1"/>
      <protection locked="0"/>
    </xf>
    <xf numFmtId="3" fontId="13" fillId="6" borderId="7" xfId="0" applyNumberFormat="1" applyFont="1" applyFill="1" applyBorder="1" applyAlignment="1">
      <alignment horizontal="right" indent="2"/>
      <protection locked="0"/>
    </xf>
    <xf numFmtId="164" fontId="13" fillId="6" borderId="1" xfId="0" applyNumberFormat="1" applyFont="1" applyFill="1" applyBorder="1" applyAlignment="1">
      <alignment horizontal="right" indent="1"/>
      <protection locked="0"/>
    </xf>
    <xf numFmtId="3" fontId="11" fillId="6" borderId="6" xfId="0" applyNumberFormat="1" applyFont="1" applyFill="1" applyBorder="1" applyAlignment="1">
      <alignment horizontal="right" indent="2"/>
      <protection locked="0"/>
    </xf>
    <xf numFmtId="164" fontId="11" fillId="6" borderId="5" xfId="0" applyNumberFormat="1" applyFont="1" applyFill="1" applyBorder="1" applyAlignment="1">
      <alignment horizontal="right" indent="1"/>
      <protection locked="0"/>
    </xf>
    <xf numFmtId="0" fontId="11" fillId="6" borderId="14" xfId="0" applyFont="1" applyFill="1" applyBorder="1" applyAlignment="1">
      <alignment horizontal="center"/>
      <protection locked="0"/>
    </xf>
    <xf numFmtId="3" fontId="13" fillId="6" borderId="3" xfId="0" applyNumberFormat="1" applyFont="1" applyFill="1" applyBorder="1" applyAlignment="1">
      <alignment horizontal="right"/>
      <protection locked="0"/>
    </xf>
    <xf numFmtId="164" fontId="13" fillId="6" borderId="3" xfId="0" applyNumberFormat="1" applyFont="1" applyFill="1" applyBorder="1" applyAlignment="1">
      <alignment horizontal="right"/>
      <protection locked="0"/>
    </xf>
    <xf numFmtId="164" fontId="13" fillId="6" borderId="0" xfId="0" applyNumberFormat="1" applyFont="1" applyFill="1" applyAlignment="1">
      <alignment horizontal="right"/>
      <protection locked="0"/>
    </xf>
    <xf numFmtId="164" fontId="13" fillId="6" borderId="0" xfId="0" applyNumberFormat="1" applyFont="1" applyFill="1" applyBorder="1" applyAlignment="1">
      <alignment horizontal="right"/>
      <protection locked="0"/>
    </xf>
    <xf numFmtId="164" fontId="13" fillId="6" borderId="8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Alignment="1">
      <alignment horizontal="right"/>
      <protection locked="0"/>
    </xf>
    <xf numFmtId="49" fontId="10" fillId="6" borderId="8" xfId="0" applyNumberFormat="1" applyFont="1" applyFill="1" applyBorder="1" applyAlignment="1">
      <alignment horizontal="right"/>
      <protection locked="0"/>
    </xf>
    <xf numFmtId="0" fontId="13" fillId="6" borderId="0" xfId="0" applyFont="1" applyFill="1">
      <alignment vertical="top"/>
      <protection locked="0"/>
    </xf>
    <xf numFmtId="3" fontId="13" fillId="6" borderId="4" xfId="0" applyNumberFormat="1" applyFont="1" applyFill="1" applyBorder="1" applyAlignment="1">
      <alignment horizontal="right" indent="1"/>
      <protection locked="0"/>
    </xf>
    <xf numFmtId="164" fontId="13" fillId="6" borderId="9" xfId="0" applyNumberFormat="1" applyFont="1" applyFill="1" applyBorder="1" applyAlignment="1">
      <alignment horizontal="right"/>
      <protection locked="0"/>
    </xf>
    <xf numFmtId="3" fontId="13" fillId="6" borderId="6" xfId="0" applyNumberFormat="1" applyFont="1" applyFill="1" applyBorder="1" applyAlignment="1">
      <alignment horizontal="right" indent="1"/>
      <protection locked="0"/>
    </xf>
    <xf numFmtId="164" fontId="13" fillId="6" borderId="5" xfId="0" applyNumberFormat="1" applyFont="1" applyFill="1" applyBorder="1" applyAlignment="1">
      <alignment horizontal="right"/>
      <protection locked="0"/>
    </xf>
    <xf numFmtId="3" fontId="13" fillId="6" borderId="7" xfId="0" applyNumberFormat="1" applyFont="1" applyFill="1" applyBorder="1" applyAlignment="1">
      <alignment horizontal="right" indent="1"/>
      <protection locked="0"/>
    </xf>
    <xf numFmtId="164" fontId="13" fillId="6" borderId="1" xfId="0" applyNumberFormat="1" applyFont="1" applyFill="1" applyBorder="1" applyAlignment="1">
      <alignment horizontal="right"/>
      <protection locked="0"/>
    </xf>
    <xf numFmtId="3" fontId="11" fillId="6" borderId="6" xfId="0" applyNumberFormat="1" applyFont="1" applyFill="1" applyBorder="1" applyAlignment="1">
      <alignment horizontal="right" indent="1"/>
      <protection locked="0"/>
    </xf>
    <xf numFmtId="164" fontId="11" fillId="6" borderId="5" xfId="0" applyNumberFormat="1" applyFont="1" applyFill="1" applyBorder="1" applyAlignment="1">
      <alignment horizontal="right"/>
      <protection locked="0"/>
    </xf>
    <xf numFmtId="3" fontId="13" fillId="6" borderId="1" xfId="0" applyNumberFormat="1" applyFont="1" applyFill="1" applyBorder="1" applyAlignment="1">
      <alignment horizontal="right"/>
      <protection locked="0"/>
    </xf>
    <xf numFmtId="3" fontId="11" fillId="6" borderId="5" xfId="0" applyNumberFormat="1" applyFont="1" applyFill="1" applyBorder="1" applyAlignment="1">
      <alignment horizontal="right"/>
      <protection locked="0"/>
    </xf>
    <xf numFmtId="0" fontId="13" fillId="6" borderId="0" xfId="0" applyFont="1" applyFill="1" applyAlignment="1">
      <alignment horizontal="center"/>
      <protection locked="0"/>
    </xf>
    <xf numFmtId="0" fontId="13" fillId="6" borderId="8" xfId="0" applyFont="1" applyFill="1" applyBorder="1" applyAlignment="1">
      <alignment horizontal="center"/>
      <protection locked="0"/>
    </xf>
    <xf numFmtId="164" fontId="0" fillId="0" borderId="0" xfId="45" applyNumberFormat="1" applyFont="1"/>
    <xf numFmtId="1" fontId="0" fillId="0" borderId="0" xfId="45" applyNumberFormat="1" applyFont="1"/>
    <xf numFmtId="0" fontId="0" fillId="0" borderId="0" xfId="0" applyBorder="1" applyProtection="1">
      <alignment vertical="top"/>
      <protection locked="0"/>
    </xf>
    <xf numFmtId="0" fontId="46" fillId="0" borderId="0" xfId="0" applyFont="1" applyBorder="1" applyProtection="1">
      <alignment vertical="top"/>
      <protection locked="0"/>
    </xf>
    <xf numFmtId="0" fontId="47" fillId="0" borderId="0" xfId="0" applyFont="1" applyBorder="1" applyProtection="1">
      <alignment vertical="top"/>
      <protection locked="0"/>
    </xf>
    <xf numFmtId="0" fontId="48" fillId="0" borderId="0" xfId="0" applyFont="1" applyBorder="1" applyAlignment="1" applyProtection="1">
      <alignment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46" fillId="0" borderId="0" xfId="111" applyFont="1" applyBorder="1" applyProtection="1">
      <alignment horizontal="left" vertical="center"/>
      <protection locked="0"/>
    </xf>
    <xf numFmtId="0" fontId="46" fillId="0" borderId="0" xfId="111" applyFont="1" applyBorder="1" applyAlignment="1" applyProtection="1">
      <alignment horizontal="center" vertical="top"/>
      <protection locked="0"/>
    </xf>
    <xf numFmtId="164" fontId="46" fillId="0" borderId="0" xfId="111" applyNumberFormat="1" applyFont="1" applyBorder="1" applyAlignment="1" applyProtection="1">
      <alignment horizontal="center" vertical="top"/>
      <protection locked="0"/>
    </xf>
    <xf numFmtId="0" fontId="44" fillId="0" borderId="0" xfId="111" applyBorder="1" applyAlignment="1" applyProtection="1">
      <alignment horizontal="center" vertical="top"/>
      <protection locked="0"/>
    </xf>
    <xf numFmtId="164" fontId="44" fillId="0" borderId="0" xfId="111" applyNumberFormat="1" applyBorder="1" applyAlignment="1" applyProtection="1">
      <alignment horizontal="center" vertical="top"/>
      <protection locked="0"/>
    </xf>
    <xf numFmtId="3" fontId="46" fillId="0" borderId="0" xfId="111" applyNumberFormat="1" applyFont="1" applyBorder="1" applyAlignment="1" applyProtection="1">
      <alignment horizontal="center" vertical="top"/>
      <protection locked="0"/>
    </xf>
    <xf numFmtId="3" fontId="46" fillId="0" borderId="39" xfId="111" applyNumberFormat="1" applyFont="1" applyFill="1" applyAlignment="1" applyProtection="1">
      <alignment horizontal="center" vertical="top"/>
      <protection locked="0"/>
    </xf>
    <xf numFmtId="1" fontId="46" fillId="0" borderId="0" xfId="111" applyNumberFormat="1" applyFont="1" applyBorder="1" applyAlignment="1" applyProtection="1">
      <alignment horizontal="center" vertical="top"/>
      <protection locked="0"/>
    </xf>
    <xf numFmtId="1" fontId="46" fillId="0" borderId="39" xfId="111" applyNumberFormat="1" applyFont="1" applyFill="1" applyAlignment="1" applyProtection="1">
      <alignment horizontal="center" vertical="top"/>
      <protection locked="0"/>
    </xf>
    <xf numFmtId="0" fontId="0" fillId="3" borderId="0" xfId="0" applyFill="1" applyAlignment="1">
      <alignment horizontal="left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5" borderId="0" xfId="0" applyFill="1" applyAlignment="1">
      <alignment horizontal="left" vertical="top"/>
      <protection locked="0"/>
    </xf>
    <xf numFmtId="14" fontId="11" fillId="3" borderId="0" xfId="0" applyNumberFormat="1" applyFont="1" applyFill="1" applyAlignment="1">
      <alignment horizontal="center"/>
      <protection locked="0"/>
    </xf>
    <xf numFmtId="0" fontId="0" fillId="5" borderId="0" xfId="0" applyFill="1" applyAlignment="1">
      <alignment horizontal="left" vertical="top" wrapText="1"/>
      <protection locked="0"/>
    </xf>
    <xf numFmtId="0" fontId="0" fillId="5" borderId="0" xfId="0" applyFill="1" applyAlignment="1">
      <alignment wrapText="1"/>
      <protection locked="0"/>
    </xf>
    <xf numFmtId="0" fontId="0" fillId="3" borderId="0" xfId="0" applyFill="1" applyAlignment="1">
      <alignment horizontal="center" vertical="top"/>
      <protection locked="0"/>
    </xf>
    <xf numFmtId="3" fontId="0" fillId="6" borderId="0" xfId="0" applyNumberFormat="1" applyFill="1" applyBorder="1" applyAlignment="1">
      <alignment horizontal="right" vertical="center" indent="1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left" vertical="top"/>
      <protection locked="0"/>
    </xf>
    <xf numFmtId="0" fontId="15" fillId="6" borderId="0" xfId="0" applyFont="1" applyFill="1" applyBorder="1" applyAlignment="1">
      <alignment horizontal="center" vertical="center"/>
      <protection locked="0"/>
    </xf>
    <xf numFmtId="0" fontId="0" fillId="5" borderId="0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/>
      <protection locked="0"/>
    </xf>
    <xf numFmtId="0" fontId="0" fillId="5" borderId="0" xfId="0" applyFill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3" fillId="3" borderId="0" xfId="0" applyFont="1" applyFill="1" applyAlignment="1">
      <alignment horizontal="center"/>
      <protection locked="0"/>
    </xf>
    <xf numFmtId="14" fontId="17" fillId="0" borderId="0" xfId="0" applyNumberFormat="1" applyFont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2" borderId="8" xfId="0" applyFont="1" applyFill="1" applyBorder="1" applyAlignment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  <protection locked="0"/>
    </xf>
    <xf numFmtId="0" fontId="10" fillId="5" borderId="8" xfId="0" applyFont="1" applyFill="1" applyBorder="1" applyAlignment="1">
      <alignment horizontal="center" wrapText="1"/>
      <protection locked="0"/>
    </xf>
    <xf numFmtId="0" fontId="10" fillId="5" borderId="1" xfId="0" applyFont="1" applyFill="1" applyBorder="1" applyAlignment="1">
      <alignment horizontal="center" wrapText="1"/>
      <protection locked="0"/>
    </xf>
    <xf numFmtId="0" fontId="12" fillId="2" borderId="30" xfId="0" applyFont="1" applyFill="1" applyBorder="1" applyAlignment="1">
      <alignment horizontal="center" wrapText="1"/>
      <protection locked="0"/>
    </xf>
    <xf numFmtId="0" fontId="0" fillId="2" borderId="31" xfId="0" applyFill="1" applyBorder="1" applyAlignment="1">
      <alignment horizontal="center" wrapText="1"/>
      <protection locked="0"/>
    </xf>
    <xf numFmtId="0" fontId="13" fillId="5" borderId="6" xfId="0" applyFont="1" applyFill="1" applyBorder="1" applyAlignment="1">
      <alignment horizontal="center"/>
      <protection locked="0"/>
    </xf>
    <xf numFmtId="0" fontId="13" fillId="5" borderId="0" xfId="0" applyFont="1" applyFill="1" applyBorder="1" applyAlignment="1">
      <alignment horizontal="center"/>
      <protection locked="0"/>
    </xf>
    <xf numFmtId="0" fontId="8" fillId="5" borderId="5" xfId="0" applyFont="1" applyFill="1" applyBorder="1" applyAlignment="1">
      <alignment horizontal="center" wrapText="1"/>
      <protection locked="0"/>
    </xf>
    <xf numFmtId="0" fontId="12" fillId="5" borderId="1" xfId="0" applyFont="1" applyFill="1" applyBorder="1" applyAlignment="1">
      <alignment horizontal="center" wrapText="1"/>
      <protection locked="0"/>
    </xf>
    <xf numFmtId="0" fontId="12" fillId="5" borderId="0" xfId="0" applyFont="1" applyFill="1" applyBorder="1" applyAlignment="1">
      <alignment horizontal="center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2" borderId="0" xfId="0" applyFont="1" applyFill="1" applyBorder="1" applyAlignment="1">
      <alignment horizontal="center"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12" fillId="5" borderId="16" xfId="0" applyFont="1" applyFill="1" applyBorder="1" applyAlignment="1">
      <alignment horizontal="center" wrapText="1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0" fontId="8" fillId="5" borderId="6" xfId="0" applyFont="1" applyFill="1" applyBorder="1" applyAlignment="1">
      <alignment horizontal="center"/>
      <protection locked="0"/>
    </xf>
    <xf numFmtId="0" fontId="10" fillId="5" borderId="0" xfId="0" applyFont="1" applyFill="1" applyBorder="1" applyAlignment="1">
      <alignment horizontal="center"/>
      <protection locked="0"/>
    </xf>
    <xf numFmtId="0" fontId="10" fillId="5" borderId="8" xfId="0" applyFont="1" applyFill="1" applyBorder="1" applyAlignment="1">
      <alignment horizontal="center"/>
      <protection locked="0"/>
    </xf>
    <xf numFmtId="0" fontId="12" fillId="2" borderId="0" xfId="0" applyFont="1" applyFill="1" applyBorder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2" fillId="2" borderId="31" xfId="0" applyFont="1" applyFill="1" applyBorder="1" applyAlignment="1">
      <alignment horizontal="center" wrapText="1"/>
      <protection locked="0"/>
    </xf>
    <xf numFmtId="0" fontId="12" fillId="5" borderId="0" xfId="0" applyFont="1" applyFill="1" applyBorder="1" applyAlignment="1">
      <alignment horizontal="center" wrapText="1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0" fontId="13" fillId="6" borderId="6" xfId="0" applyFont="1" applyFill="1" applyBorder="1" applyAlignment="1">
      <alignment horizontal="center"/>
      <protection locked="0"/>
    </xf>
    <xf numFmtId="0" fontId="13" fillId="6" borderId="0" xfId="0" applyFont="1" applyFill="1" applyBorder="1" applyAlignment="1">
      <alignment horizontal="center"/>
      <protection locked="0"/>
    </xf>
    <xf numFmtId="0" fontId="10" fillId="6" borderId="0" xfId="0" applyFont="1" applyFill="1" applyBorder="1" applyAlignment="1">
      <alignment horizontal="center" vertical="center" textRotation="180"/>
      <protection locked="0"/>
    </xf>
    <xf numFmtId="0" fontId="10" fillId="6" borderId="8" xfId="0" applyFont="1" applyFill="1" applyBorder="1" applyAlignment="1">
      <alignment horizontal="center" vertical="center" textRotation="180"/>
      <protection locked="0"/>
    </xf>
    <xf numFmtId="0" fontId="8" fillId="6" borderId="0" xfId="0" applyFont="1" applyFill="1" applyBorder="1" applyAlignment="1">
      <alignment horizontal="center" vertical="center" textRotation="180" wrapText="1"/>
      <protection locked="0"/>
    </xf>
    <xf numFmtId="0" fontId="8" fillId="6" borderId="8" xfId="0" applyFont="1" applyFill="1" applyBorder="1" applyAlignment="1">
      <alignment horizontal="center" vertical="center" textRotation="180" wrapText="1"/>
      <protection locked="0"/>
    </xf>
    <xf numFmtId="0" fontId="8" fillId="2" borderId="0" xfId="0" applyFont="1" applyFill="1" applyBorder="1" applyAlignment="1">
      <alignment horizontal="center" vertical="center" textRotation="180" wrapText="1"/>
      <protection locked="0"/>
    </xf>
    <xf numFmtId="0" fontId="8" fillId="2" borderId="8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Border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/>
      <protection locked="0"/>
    </xf>
    <xf numFmtId="0" fontId="8" fillId="2" borderId="0" xfId="0" applyFont="1" applyFill="1" applyBorder="1" applyAlignment="1">
      <alignment horizontal="center" vertical="center" textRotation="180"/>
      <protection locked="0"/>
    </xf>
    <xf numFmtId="0" fontId="8" fillId="2" borderId="8" xfId="0" applyFont="1" applyFill="1" applyBorder="1" applyAlignment="1">
      <alignment horizontal="center" vertical="center" textRotation="180"/>
      <protection locked="0"/>
    </xf>
    <xf numFmtId="0" fontId="12" fillId="6" borderId="0" xfId="0" applyFont="1" applyFill="1" applyBorder="1" applyAlignment="1">
      <alignment horizontal="center" vertical="center" textRotation="180" wrapText="1"/>
      <protection locked="0"/>
    </xf>
    <xf numFmtId="0" fontId="12" fillId="6" borderId="8" xfId="0" applyFont="1" applyFill="1" applyBorder="1" applyAlignment="1">
      <alignment horizontal="center" vertical="center" textRotation="180" wrapText="1"/>
      <protection locked="0"/>
    </xf>
    <xf numFmtId="0" fontId="12" fillId="2" borderId="0" xfId="0" applyFont="1" applyFill="1" applyBorder="1" applyAlignment="1">
      <alignment horizontal="center" vertical="center" textRotation="180" wrapText="1"/>
      <protection locked="0"/>
    </xf>
    <xf numFmtId="0" fontId="12" fillId="2" borderId="8" xfId="0" applyFont="1" applyFill="1" applyBorder="1" applyAlignment="1">
      <alignment horizontal="center" vertical="center" textRotation="180" wrapText="1"/>
      <protection locked="0"/>
    </xf>
    <xf numFmtId="0" fontId="9" fillId="6" borderId="5" xfId="0" applyFont="1" applyFill="1" applyBorder="1" applyAlignment="1">
      <alignment horizontal="center" wrapText="1"/>
      <protection locked="0"/>
    </xf>
    <xf numFmtId="0" fontId="10" fillId="6" borderId="1" xfId="0" applyFont="1" applyFill="1" applyBorder="1" applyAlignment="1">
      <alignment horizontal="center" wrapText="1"/>
      <protection locked="0"/>
    </xf>
    <xf numFmtId="0" fontId="12" fillId="2" borderId="6" xfId="0" applyFont="1" applyFill="1" applyBorder="1" applyAlignment="1">
      <alignment horizontal="center" vertical="center" textRotation="180" wrapText="1"/>
      <protection locked="0"/>
    </xf>
    <xf numFmtId="0" fontId="12" fillId="2" borderId="7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Alignment="1">
      <alignment horizontal="center" vertical="center" textRotation="180" wrapText="1"/>
      <protection locked="0"/>
    </xf>
    <xf numFmtId="0" fontId="10" fillId="6" borderId="7" xfId="0" applyFont="1" applyFill="1" applyBorder="1" applyAlignment="1">
      <alignment horizontal="center" wrapText="1"/>
      <protection locked="0"/>
    </xf>
    <xf numFmtId="0" fontId="11" fillId="6" borderId="0" xfId="0" applyFont="1" applyFill="1" applyAlignment="1">
      <alignment horizontal="center"/>
      <protection locked="0"/>
    </xf>
    <xf numFmtId="14" fontId="17" fillId="3" borderId="0" xfId="0" applyNumberFormat="1" applyFont="1" applyFill="1" applyAlignment="1">
      <alignment horizontal="center"/>
      <protection locked="0"/>
    </xf>
  </cellXfs>
  <cellStyles count="113">
    <cellStyle name="20 % - Aksentti1" xfId="18" builtinId="30" customBuiltin="1"/>
    <cellStyle name="20 % - Aksentti1 2" xfId="48" xr:uid="{00000000-0005-0000-0000-000000000000}"/>
    <cellStyle name="20 % - Aksentti1 3" xfId="64" xr:uid="{00000000-0005-0000-0000-000001000000}"/>
    <cellStyle name="20 % - Aksentti1 4" xfId="78" xr:uid="{00000000-0005-0000-0000-000002000000}"/>
    <cellStyle name="20 % - Aksentti1 5" xfId="92" xr:uid="{00000000-0005-0000-0000-000003000000}"/>
    <cellStyle name="20 % - Aksentti2" xfId="22" builtinId="34" customBuiltin="1"/>
    <cellStyle name="20 % - Aksentti2 2" xfId="50" xr:uid="{00000000-0005-0000-0000-000004000000}"/>
    <cellStyle name="20 % - Aksentti2 3" xfId="66" xr:uid="{00000000-0005-0000-0000-000005000000}"/>
    <cellStyle name="20 % - Aksentti2 4" xfId="80" xr:uid="{00000000-0005-0000-0000-000006000000}"/>
    <cellStyle name="20 % - Aksentti2 5" xfId="94" xr:uid="{00000000-0005-0000-0000-000007000000}"/>
    <cellStyle name="20 % - Aksentti3" xfId="26" builtinId="38" customBuiltin="1"/>
    <cellStyle name="20 % - Aksentti3 2" xfId="52" xr:uid="{00000000-0005-0000-0000-000008000000}"/>
    <cellStyle name="20 % - Aksentti3 3" xfId="68" xr:uid="{00000000-0005-0000-0000-000009000000}"/>
    <cellStyle name="20 % - Aksentti3 4" xfId="82" xr:uid="{00000000-0005-0000-0000-00000A000000}"/>
    <cellStyle name="20 % - Aksentti3 5" xfId="96" xr:uid="{00000000-0005-0000-0000-00000B000000}"/>
    <cellStyle name="20 % - Aksentti4" xfId="30" builtinId="42" customBuiltin="1"/>
    <cellStyle name="20 % - Aksentti4 2" xfId="54" xr:uid="{00000000-0005-0000-0000-00000C000000}"/>
    <cellStyle name="20 % - Aksentti4 3" xfId="70" xr:uid="{00000000-0005-0000-0000-00000D000000}"/>
    <cellStyle name="20 % - Aksentti4 4" xfId="84" xr:uid="{00000000-0005-0000-0000-00000E000000}"/>
    <cellStyle name="20 % - Aksentti4 5" xfId="98" xr:uid="{00000000-0005-0000-0000-00000F000000}"/>
    <cellStyle name="20 % - Aksentti5" xfId="34" builtinId="46" customBuiltin="1"/>
    <cellStyle name="20 % - Aksentti5 2" xfId="56" xr:uid="{00000000-0005-0000-0000-000010000000}"/>
    <cellStyle name="20 % - Aksentti5 3" xfId="72" xr:uid="{00000000-0005-0000-0000-000011000000}"/>
    <cellStyle name="20 % - Aksentti5 4" xfId="86" xr:uid="{00000000-0005-0000-0000-000012000000}"/>
    <cellStyle name="20 % - Aksentti5 5" xfId="100" xr:uid="{00000000-0005-0000-0000-000013000000}"/>
    <cellStyle name="20 % - Aksentti6" xfId="38" builtinId="50" customBuiltin="1"/>
    <cellStyle name="20 % - Aksentti6 2" xfId="58" xr:uid="{00000000-0005-0000-0000-000014000000}"/>
    <cellStyle name="20 % - Aksentti6 3" xfId="74" xr:uid="{00000000-0005-0000-0000-000015000000}"/>
    <cellStyle name="20 % - Aksentti6 4" xfId="88" xr:uid="{00000000-0005-0000-0000-000016000000}"/>
    <cellStyle name="20 % - Aksentti6 5" xfId="102" xr:uid="{00000000-0005-0000-0000-000017000000}"/>
    <cellStyle name="40 % - Aksentti1" xfId="19" builtinId="31" customBuiltin="1"/>
    <cellStyle name="40 % - Aksentti1 2" xfId="49" xr:uid="{00000000-0005-0000-0000-00001E000000}"/>
    <cellStyle name="40 % - Aksentti1 3" xfId="65" xr:uid="{00000000-0005-0000-0000-00001F000000}"/>
    <cellStyle name="40 % - Aksentti1 4" xfId="79" xr:uid="{00000000-0005-0000-0000-000020000000}"/>
    <cellStyle name="40 % - Aksentti1 5" xfId="93" xr:uid="{00000000-0005-0000-0000-000021000000}"/>
    <cellStyle name="40 % - Aksentti2" xfId="23" builtinId="35" customBuiltin="1"/>
    <cellStyle name="40 % - Aksentti2 2" xfId="51" xr:uid="{00000000-0005-0000-0000-000022000000}"/>
    <cellStyle name="40 % - Aksentti2 3" xfId="67" xr:uid="{00000000-0005-0000-0000-000023000000}"/>
    <cellStyle name="40 % - Aksentti2 4" xfId="81" xr:uid="{00000000-0005-0000-0000-000024000000}"/>
    <cellStyle name="40 % - Aksentti2 5" xfId="95" xr:uid="{00000000-0005-0000-0000-000025000000}"/>
    <cellStyle name="40 % - Aksentti3" xfId="27" builtinId="39" customBuiltin="1"/>
    <cellStyle name="40 % - Aksentti3 2" xfId="53" xr:uid="{00000000-0005-0000-0000-000026000000}"/>
    <cellStyle name="40 % - Aksentti3 3" xfId="69" xr:uid="{00000000-0005-0000-0000-000027000000}"/>
    <cellStyle name="40 % - Aksentti3 4" xfId="83" xr:uid="{00000000-0005-0000-0000-000028000000}"/>
    <cellStyle name="40 % - Aksentti3 5" xfId="97" xr:uid="{00000000-0005-0000-0000-000029000000}"/>
    <cellStyle name="40 % - Aksentti4" xfId="31" builtinId="43" customBuiltin="1"/>
    <cellStyle name="40 % - Aksentti4 2" xfId="55" xr:uid="{00000000-0005-0000-0000-00002A000000}"/>
    <cellStyle name="40 % - Aksentti4 3" xfId="71" xr:uid="{00000000-0005-0000-0000-00002B000000}"/>
    <cellStyle name="40 % - Aksentti4 4" xfId="85" xr:uid="{00000000-0005-0000-0000-00002C000000}"/>
    <cellStyle name="40 % - Aksentti4 5" xfId="99" xr:uid="{00000000-0005-0000-0000-00002D000000}"/>
    <cellStyle name="40 % - Aksentti5" xfId="35" builtinId="47" customBuiltin="1"/>
    <cellStyle name="40 % - Aksentti5 2" xfId="57" xr:uid="{00000000-0005-0000-0000-00002E000000}"/>
    <cellStyle name="40 % - Aksentti5 3" xfId="73" xr:uid="{00000000-0005-0000-0000-00002F000000}"/>
    <cellStyle name="40 % - Aksentti5 4" xfId="87" xr:uid="{00000000-0005-0000-0000-000030000000}"/>
    <cellStyle name="40 % - Aksentti5 5" xfId="101" xr:uid="{00000000-0005-0000-0000-000031000000}"/>
    <cellStyle name="40 % - Aksentti6" xfId="39" builtinId="51" customBuiltin="1"/>
    <cellStyle name="40 % - Aksentti6 2" xfId="59" xr:uid="{00000000-0005-0000-0000-000032000000}"/>
    <cellStyle name="40 % - Aksentti6 3" xfId="75" xr:uid="{00000000-0005-0000-0000-000033000000}"/>
    <cellStyle name="40 % - Aksentti6 4" xfId="89" xr:uid="{00000000-0005-0000-0000-000034000000}"/>
    <cellStyle name="40 % - Aksentti6 5" xfId="103" xr:uid="{00000000-0005-0000-0000-000035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Avattu hyperlinkki" xfId="43" builtinId="9" customBuiltin="1"/>
    <cellStyle name="Avattu hyperlinkki 2" xfId="61" xr:uid="{00000000-0005-0000-0000-000048000000}"/>
    <cellStyle name="Huomautus 2" xfId="41" xr:uid="{00000000-0005-0000-0000-000053000000}"/>
    <cellStyle name="Huomautus 3" xfId="47" xr:uid="{00000000-0005-0000-0000-000054000000}"/>
    <cellStyle name="Huomautus 4" xfId="63" xr:uid="{00000000-0005-0000-0000-000055000000}"/>
    <cellStyle name="Huomautus 5" xfId="77" xr:uid="{00000000-0005-0000-0000-000056000000}"/>
    <cellStyle name="Huomautus 6" xfId="91" xr:uid="{00000000-0005-0000-0000-000057000000}"/>
    <cellStyle name="Huono" xfId="7" builtinId="27" customBuiltin="1"/>
    <cellStyle name="Hyperlinkki" xfId="42" builtinId="8" customBuiltin="1"/>
    <cellStyle name="Hyperlinkki 2" xfId="60" xr:uid="{00000000-0005-0000-0000-000059000000}"/>
    <cellStyle name="Hyvä" xfId="6" builtinId="26" customBuiltin="1"/>
    <cellStyle name="Laskenta" xfId="11" builtinId="22" customBuiltin="1"/>
    <cellStyle name="Linkitetty solu" xfId="12" builtinId="24" hidden="1" customBuiltin="1"/>
    <cellStyle name="Neutraali" xfId="8" builtinId="28" customBuiltin="1"/>
    <cellStyle name="Normaali" xfId="0" builtinId="0" customBuiltin="1"/>
    <cellStyle name="Normaali 2" xfId="44" xr:uid="{00000000-0005-0000-0000-00005D000000}"/>
    <cellStyle name="Normaali 3" xfId="46" xr:uid="{00000000-0005-0000-0000-00005E000000}"/>
    <cellStyle name="Normaali 4" xfId="62" xr:uid="{00000000-0005-0000-0000-00005F000000}"/>
    <cellStyle name="Normaali 5" xfId="76" xr:uid="{00000000-0005-0000-0000-000060000000}"/>
    <cellStyle name="Normaali 6" xfId="90" xr:uid="{00000000-0005-0000-0000-000061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5" builtinId="5"/>
    <cellStyle name="Selittävä teksti" xfId="15" builtinId="53" hidden="1" customBuiltin="1"/>
    <cellStyle name="Source" xfId="109" xr:uid="{00000000-0005-0000-0000-000065000000}"/>
    <cellStyle name="Subtitle" xfId="107" xr:uid="{00000000-0005-0000-0000-000066000000}"/>
    <cellStyle name="Summa" xfId="16" builtinId="25" customBuiltin="1"/>
    <cellStyle name="Syöttö" xfId="9" builtinId="20" customBuiltin="1"/>
    <cellStyle name="Table heading" xfId="110" xr:uid="{00000000-0005-0000-0000-000067000000}"/>
    <cellStyle name="Table heading 2" xfId="112" xr:uid="{00000000-0005-0000-0000-000068000000}"/>
    <cellStyle name="Table heading line" xfId="104" xr:uid="{00000000-0005-0000-0000-000069000000}"/>
    <cellStyle name="Table highlight" xfId="105" xr:uid="{00000000-0005-0000-0000-00006A000000}"/>
    <cellStyle name="Table text line" xfId="106" xr:uid="{00000000-0005-0000-0000-00006B000000}"/>
    <cellStyle name="Table text line 2" xfId="111" xr:uid="{00000000-0005-0000-0000-00006C000000}"/>
    <cellStyle name="Table text no line" xfId="108" xr:uid="{00000000-0005-0000-0000-00006D000000}"/>
    <cellStyle name="Tarkistussolu" xfId="13" builtinId="23" hidden="1" customBuiltin="1"/>
    <cellStyle name="Tulostus" xfId="10" builtinId="21" hidden="1" customBuiltin="1"/>
    <cellStyle name="Varoitusteksti" xfId="14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 Semibold"/>
        <family val="2"/>
        <scheme val="none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2964959568741"/>
          <c:y val="0.13590277151881369"/>
          <c:w val="0.76549865229111369"/>
          <c:h val="0.79513263336380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AjankoOlosuh'!$C$11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AjankoOlosuh'!$N$13:$N$35</c:f>
              <c:numCache>
                <c:formatCode>#,##0</c:formatCode>
                <c:ptCount val="23"/>
                <c:pt idx="0">
                  <c:v>23070</c:v>
                </c:pt>
                <c:pt idx="1">
                  <c:v>21659</c:v>
                </c:pt>
                <c:pt idx="2">
                  <c:v>22507</c:v>
                </c:pt>
                <c:pt idx="3">
                  <c:v>20899</c:v>
                </c:pt>
                <c:pt idx="4">
                  <c:v>22372</c:v>
                </c:pt>
                <c:pt idx="6">
                  <c:v>19474</c:v>
                </c:pt>
                <c:pt idx="7">
                  <c:v>20519</c:v>
                </c:pt>
                <c:pt idx="8">
                  <c:v>19913</c:v>
                </c:pt>
                <c:pt idx="9">
                  <c:v>21667</c:v>
                </c:pt>
                <c:pt idx="10">
                  <c:v>20897</c:v>
                </c:pt>
                <c:pt idx="12">
                  <c:v>18672</c:v>
                </c:pt>
                <c:pt idx="13">
                  <c:v>19225</c:v>
                </c:pt>
                <c:pt idx="14">
                  <c:v>20221</c:v>
                </c:pt>
                <c:pt idx="15">
                  <c:v>19634</c:v>
                </c:pt>
                <c:pt idx="16">
                  <c:v>19075</c:v>
                </c:pt>
                <c:pt idx="18">
                  <c:v>18850</c:v>
                </c:pt>
                <c:pt idx="19">
                  <c:v>20375</c:v>
                </c:pt>
                <c:pt idx="20">
                  <c:v>19703</c:v>
                </c:pt>
                <c:pt idx="21">
                  <c:v>20466</c:v>
                </c:pt>
                <c:pt idx="22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9-43F0-ABC9-E786FD3BDA6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AjankoOlosuh'!$O$13:$O$35</c:f>
              <c:numCache>
                <c:formatCode>#,##0</c:formatCode>
                <c:ptCount val="23"/>
                <c:pt idx="0">
                  <c:v>3336</c:v>
                </c:pt>
                <c:pt idx="1">
                  <c:v>3390</c:v>
                </c:pt>
                <c:pt idx="2">
                  <c:v>3546</c:v>
                </c:pt>
                <c:pt idx="3">
                  <c:v>3570</c:v>
                </c:pt>
                <c:pt idx="4">
                  <c:v>3522</c:v>
                </c:pt>
                <c:pt idx="6">
                  <c:v>3300</c:v>
                </c:pt>
                <c:pt idx="7">
                  <c:v>3368</c:v>
                </c:pt>
                <c:pt idx="8">
                  <c:v>3885</c:v>
                </c:pt>
                <c:pt idx="9">
                  <c:v>4262</c:v>
                </c:pt>
                <c:pt idx="10">
                  <c:v>4067</c:v>
                </c:pt>
                <c:pt idx="12">
                  <c:v>4572</c:v>
                </c:pt>
                <c:pt idx="13">
                  <c:v>5010</c:v>
                </c:pt>
                <c:pt idx="14">
                  <c:v>5022</c:v>
                </c:pt>
                <c:pt idx="15">
                  <c:v>5067</c:v>
                </c:pt>
                <c:pt idx="16">
                  <c:v>5532</c:v>
                </c:pt>
                <c:pt idx="18">
                  <c:v>3759</c:v>
                </c:pt>
                <c:pt idx="19">
                  <c:v>4002</c:v>
                </c:pt>
                <c:pt idx="20">
                  <c:v>3863</c:v>
                </c:pt>
                <c:pt idx="21">
                  <c:v>4399</c:v>
                </c:pt>
                <c:pt idx="22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9-43F0-ABC9-E786FD3BDA6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AjankoOlosuh'!$E$13:$E$35</c:f>
              <c:numCache>
                <c:formatCode>0</c:formatCode>
                <c:ptCount val="23"/>
                <c:pt idx="0">
                  <c:v>26406</c:v>
                </c:pt>
                <c:pt idx="1">
                  <c:v>25049</c:v>
                </c:pt>
                <c:pt idx="2">
                  <c:v>26053</c:v>
                </c:pt>
                <c:pt idx="3">
                  <c:v>24469</c:v>
                </c:pt>
                <c:pt idx="4">
                  <c:v>25894</c:v>
                </c:pt>
                <c:pt idx="6">
                  <c:v>22774</c:v>
                </c:pt>
                <c:pt idx="7">
                  <c:v>23887</c:v>
                </c:pt>
                <c:pt idx="8">
                  <c:v>23798</c:v>
                </c:pt>
                <c:pt idx="9">
                  <c:v>25929</c:v>
                </c:pt>
                <c:pt idx="10">
                  <c:v>24964</c:v>
                </c:pt>
                <c:pt idx="12">
                  <c:v>23244</c:v>
                </c:pt>
                <c:pt idx="13">
                  <c:v>24235</c:v>
                </c:pt>
                <c:pt idx="14">
                  <c:v>25243</c:v>
                </c:pt>
                <c:pt idx="15">
                  <c:v>24701</c:v>
                </c:pt>
                <c:pt idx="16">
                  <c:v>24607</c:v>
                </c:pt>
                <c:pt idx="18">
                  <c:v>22609</c:v>
                </c:pt>
                <c:pt idx="19">
                  <c:v>24377</c:v>
                </c:pt>
                <c:pt idx="20">
                  <c:v>23566</c:v>
                </c:pt>
                <c:pt idx="21">
                  <c:v>24865</c:v>
                </c:pt>
                <c:pt idx="22">
                  <c:v>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9-43F0-ABC9-E786FD3B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687616"/>
        <c:axId val="160590080"/>
      </c:barChart>
      <c:catAx>
        <c:axId val="160687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0080"/>
        <c:scaling>
          <c:orientation val="minMax"/>
          <c:max val="35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005390835579705"/>
              <c:y val="1.01419878296146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687616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690026954178539E-2"/>
          <c:y val="0.94929091267243193"/>
          <c:w val="0.89487870619946164"/>
          <c:h val="4.46247464503042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3945162859933"/>
          <c:y val="0.19017219810140554"/>
          <c:w val="0.70533023322736033"/>
          <c:h val="0.66534942477984982"/>
        </c:manualLayout>
      </c:layout>
      <c:barChart>
        <c:barDir val="bar"/>
        <c:grouping val="clustered"/>
        <c:varyColors val="0"/>
        <c:ser>
          <c:idx val="1"/>
          <c:order val="0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IkäKeli'!$G$144:$G$149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A3-89C8-F953773A63D9}"/>
            </c:ext>
          </c:extLst>
        </c:ser>
        <c:ser>
          <c:idx val="0"/>
          <c:order val="1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IkäKeli'!$F$144:$F$149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A3-89C8-F953773A63D9}"/>
            </c:ext>
          </c:extLst>
        </c:ser>
        <c:ser>
          <c:idx val="2"/>
          <c:order val="2"/>
          <c:tx>
            <c:v>Vahingot yhteensä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IkäKeli'!$H$144:$H$149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A3-89C8-F953773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3170816"/>
        <c:axId val="163615808"/>
      </c:barChart>
      <c:catAx>
        <c:axId val="163170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5808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Vahinkoa / 1000 ajokorttia
Henkilövahinkoa / 1000 ajokorttia</a:t>
                </a:r>
              </a:p>
            </c:rich>
          </c:tx>
          <c:layout>
            <c:manualLayout>
              <c:xMode val="edge"/>
              <c:yMode val="edge"/>
              <c:x val="0.21630126955133902"/>
              <c:y val="1.50150150150151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70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18929161269979E-2"/>
          <c:y val="0.86295925626119774"/>
          <c:w val="0.80495713492732457"/>
          <c:h val="0.130387323079942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5001081846393"/>
          <c:y val="4.6242839825178128E-2"/>
          <c:w val="0.85399052120128893"/>
          <c:h val="0.621388160150831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'Trendit Vammautuminen'!$B$99</c:f>
              <c:strCache>
                <c:ptCount val="1"/>
                <c:pt idx="0">
                  <c:v>Lievästi vammautuneet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Vammautuminen'!$C$99:$N$99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</c:v>
                </c:pt>
                <c:pt idx="5">
                  <c:v>13.4</c:v>
                </c:pt>
                <c:pt idx="6">
                  <c:v>14.8</c:v>
                </c:pt>
                <c:pt idx="7">
                  <c:v>24.6</c:v>
                </c:pt>
                <c:pt idx="8">
                  <c:v>25.6</c:v>
                </c:pt>
                <c:pt idx="9">
                  <c:v>33.799999999999997</c:v>
                </c:pt>
                <c:pt idx="10">
                  <c:v>24.7</c:v>
                </c:pt>
                <c:pt idx="1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E24-A6F7-ACBC4AD18F5E}"/>
            </c:ext>
          </c:extLst>
        </c:ser>
        <c:ser>
          <c:idx val="1"/>
          <c:order val="1"/>
          <c:tx>
            <c:strRef>
              <c:f>'Trendit Vammautuminen'!$B$98</c:f>
              <c:strCache>
                <c:ptCount val="1"/>
                <c:pt idx="0">
                  <c:v>Vaikeasti vammautuneet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Vammautuminen'!$C$98:$N$98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1.5</c:v>
                </c:pt>
                <c:pt idx="9">
                  <c:v>0.7</c:v>
                </c:pt>
                <c:pt idx="10">
                  <c:v>1.4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7-4E24-A6F7-ACBC4AD18F5E}"/>
            </c:ext>
          </c:extLst>
        </c:ser>
        <c:ser>
          <c:idx val="0"/>
          <c:order val="2"/>
          <c:tx>
            <c:strRef>
              <c:f>'Trendit Vammautuminen'!$B$97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Vammautuminen'!$C$97:$N$97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1.1000000000000001</c:v>
                </c:pt>
                <c:pt idx="9">
                  <c:v>0.3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7-4E24-A6F7-ACBC4AD18F5E}"/>
            </c:ext>
          </c:extLst>
        </c:ser>
        <c:ser>
          <c:idx val="3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Vammautuminen'!$C$100:$N$100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7.1</c:v>
                </c:pt>
                <c:pt idx="5">
                  <c:v>13.5</c:v>
                </c:pt>
                <c:pt idx="6">
                  <c:v>15.2</c:v>
                </c:pt>
                <c:pt idx="7">
                  <c:v>24.9</c:v>
                </c:pt>
                <c:pt idx="8">
                  <c:v>28.1</c:v>
                </c:pt>
                <c:pt idx="9">
                  <c:v>34.799999999999997</c:v>
                </c:pt>
                <c:pt idx="10">
                  <c:v>27.3</c:v>
                </c:pt>
                <c:pt idx="1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7-4E24-A6F7-ACBC4AD18F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312512"/>
        <c:axId val="166470208"/>
      </c:barChart>
      <c:catAx>
        <c:axId val="16531251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0208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2.207130730050974E-2"/>
              <c:y val="0.16185001441293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53125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05093378607805E-2"/>
          <c:y val="0.9277468784610059"/>
          <c:w val="0.9185066552589245"/>
          <c:h val="6.35838150289017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8472420254635"/>
          <c:y val="0.10483884728721372"/>
          <c:w val="0.78092881781675083"/>
          <c:h val="0.80242040808290249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Vammautuminen'!$AP$39:$AP$73</c:f>
              <c:numCache>
                <c:formatCode>0.0</c:formatCode>
                <c:ptCount val="35"/>
                <c:pt idx="0">
                  <c:v>6.4</c:v>
                </c:pt>
                <c:pt idx="1">
                  <c:v>6.3</c:v>
                </c:pt>
                <c:pt idx="2">
                  <c:v>6.4</c:v>
                </c:pt>
                <c:pt idx="3">
                  <c:v>6.4</c:v>
                </c:pt>
                <c:pt idx="4">
                  <c:v>7.5</c:v>
                </c:pt>
                <c:pt idx="6">
                  <c:v>15.3</c:v>
                </c:pt>
                <c:pt idx="7">
                  <c:v>16.8</c:v>
                </c:pt>
                <c:pt idx="8">
                  <c:v>16.5</c:v>
                </c:pt>
                <c:pt idx="9">
                  <c:v>18.3</c:v>
                </c:pt>
                <c:pt idx="10">
                  <c:v>19</c:v>
                </c:pt>
                <c:pt idx="12">
                  <c:v>26.7</c:v>
                </c:pt>
                <c:pt idx="13">
                  <c:v>29</c:v>
                </c:pt>
                <c:pt idx="14">
                  <c:v>32.200000000000003</c:v>
                </c:pt>
                <c:pt idx="15">
                  <c:v>38</c:v>
                </c:pt>
                <c:pt idx="16">
                  <c:v>38.299999999999997</c:v>
                </c:pt>
                <c:pt idx="18">
                  <c:v>50.8</c:v>
                </c:pt>
                <c:pt idx="19">
                  <c:v>54.5</c:v>
                </c:pt>
                <c:pt idx="20">
                  <c:v>55.1</c:v>
                </c:pt>
                <c:pt idx="21">
                  <c:v>56.9</c:v>
                </c:pt>
                <c:pt idx="22">
                  <c:v>56.5</c:v>
                </c:pt>
                <c:pt idx="24">
                  <c:v>76.2</c:v>
                </c:pt>
                <c:pt idx="25">
                  <c:v>82</c:v>
                </c:pt>
                <c:pt idx="26">
                  <c:v>71.7</c:v>
                </c:pt>
                <c:pt idx="27">
                  <c:v>75.900000000000006</c:v>
                </c:pt>
                <c:pt idx="28">
                  <c:v>77.900000000000006</c:v>
                </c:pt>
                <c:pt idx="30">
                  <c:v>79.400000000000006</c:v>
                </c:pt>
                <c:pt idx="31">
                  <c:v>78.400000000000006</c:v>
                </c:pt>
                <c:pt idx="32">
                  <c:v>81.400000000000006</c:v>
                </c:pt>
                <c:pt idx="33">
                  <c:v>79.8</c:v>
                </c:pt>
                <c:pt idx="3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24C-8A11-BC821B532FE9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Vammautuminen'!$AQ$39:$AQ$73</c:f>
              <c:numCache>
                <c:formatCode>0.0</c:formatCode>
                <c:ptCount val="3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0.7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1</c:v>
                </c:pt>
                <c:pt idx="22">
                  <c:v>1.3</c:v>
                </c:pt>
                <c:pt idx="24">
                  <c:v>2.9</c:v>
                </c:pt>
                <c:pt idx="25">
                  <c:v>2.7</c:v>
                </c:pt>
                <c:pt idx="26">
                  <c:v>3.6</c:v>
                </c:pt>
                <c:pt idx="27">
                  <c:v>2.2999999999999998</c:v>
                </c:pt>
                <c:pt idx="28">
                  <c:v>2.8</c:v>
                </c:pt>
                <c:pt idx="30">
                  <c:v>3.5</c:v>
                </c:pt>
                <c:pt idx="31">
                  <c:v>3.4</c:v>
                </c:pt>
                <c:pt idx="32">
                  <c:v>4.3</c:v>
                </c:pt>
                <c:pt idx="33">
                  <c:v>3.7</c:v>
                </c:pt>
                <c:pt idx="3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4-424C-8A11-BC821B532FE9}"/>
            </c:ext>
          </c:extLst>
        </c:ser>
        <c:ser>
          <c:idx val="0"/>
          <c:order val="2"/>
          <c:tx>
            <c:strRef>
              <c:f>'Trendit Vammautuminen'!$AR$37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Vammautuminen'!$AR$39:$AR$73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0.4</c:v>
                </c:pt>
                <c:pt idx="16">
                  <c:v>0.2</c:v>
                </c:pt>
                <c:pt idx="18">
                  <c:v>0.3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0.5</c:v>
                </c:pt>
                <c:pt idx="24">
                  <c:v>2.1</c:v>
                </c:pt>
                <c:pt idx="25">
                  <c:v>2.1</c:v>
                </c:pt>
                <c:pt idx="26">
                  <c:v>2.5</c:v>
                </c:pt>
                <c:pt idx="27">
                  <c:v>1.7</c:v>
                </c:pt>
                <c:pt idx="28">
                  <c:v>1.4</c:v>
                </c:pt>
                <c:pt idx="30">
                  <c:v>3</c:v>
                </c:pt>
                <c:pt idx="31">
                  <c:v>1.9</c:v>
                </c:pt>
                <c:pt idx="32">
                  <c:v>3.7</c:v>
                </c:pt>
                <c:pt idx="33">
                  <c:v>1.9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4-424C-8A11-BC821B532FE9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Vammautuminen'!$F$39:$F$73</c:f>
              <c:numCache>
                <c:formatCode>0.0</c:formatCode>
                <c:ptCount val="35"/>
                <c:pt idx="0">
                  <c:v>6.7</c:v>
                </c:pt>
                <c:pt idx="1">
                  <c:v>6.3999999999999995</c:v>
                </c:pt>
                <c:pt idx="2">
                  <c:v>6.6000000000000005</c:v>
                </c:pt>
                <c:pt idx="3">
                  <c:v>6.5</c:v>
                </c:pt>
                <c:pt idx="4">
                  <c:v>7.7</c:v>
                </c:pt>
                <c:pt idx="6">
                  <c:v>15.700000000000001</c:v>
                </c:pt>
                <c:pt idx="7">
                  <c:v>17.2</c:v>
                </c:pt>
                <c:pt idx="8">
                  <c:v>16.899999999999999</c:v>
                </c:pt>
                <c:pt idx="9">
                  <c:v>18.7</c:v>
                </c:pt>
                <c:pt idx="10">
                  <c:v>19.5</c:v>
                </c:pt>
                <c:pt idx="12">
                  <c:v>27.5</c:v>
                </c:pt>
                <c:pt idx="13">
                  <c:v>29.7</c:v>
                </c:pt>
                <c:pt idx="14">
                  <c:v>33</c:v>
                </c:pt>
                <c:pt idx="15">
                  <c:v>38.9</c:v>
                </c:pt>
                <c:pt idx="16">
                  <c:v>39.199999999999996</c:v>
                </c:pt>
                <c:pt idx="18">
                  <c:v>52.5</c:v>
                </c:pt>
                <c:pt idx="19">
                  <c:v>56.4</c:v>
                </c:pt>
                <c:pt idx="20">
                  <c:v>56.800000000000004</c:v>
                </c:pt>
                <c:pt idx="21">
                  <c:v>58.5</c:v>
                </c:pt>
                <c:pt idx="22">
                  <c:v>58.3</c:v>
                </c:pt>
                <c:pt idx="24">
                  <c:v>81.2</c:v>
                </c:pt>
                <c:pt idx="25">
                  <c:v>86.8</c:v>
                </c:pt>
                <c:pt idx="26">
                  <c:v>77.8</c:v>
                </c:pt>
                <c:pt idx="27">
                  <c:v>79.900000000000006</c:v>
                </c:pt>
                <c:pt idx="28">
                  <c:v>82.100000000000009</c:v>
                </c:pt>
                <c:pt idx="30">
                  <c:v>85.9</c:v>
                </c:pt>
                <c:pt idx="31">
                  <c:v>83.7</c:v>
                </c:pt>
                <c:pt idx="32">
                  <c:v>89.4</c:v>
                </c:pt>
                <c:pt idx="33">
                  <c:v>85.399999999999991</c:v>
                </c:pt>
                <c:pt idx="3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24C-8A11-BC821B53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1664"/>
        <c:axId val="166472512"/>
      </c:barChart>
      <c:catAx>
        <c:axId val="166641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2512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0.36855724220039504"/>
              <c:y val="3.2258064516129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1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1173962125702024"/>
          <c:w val="1"/>
          <c:h val="4.92832952332571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0740137147035"/>
          <c:y val="0.10887111064441396"/>
          <c:w val="0.77061952649244214"/>
          <c:h val="0.79569996915423535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Vammautuminen'!$BA$129:$BA$163</c:f>
              <c:numCache>
                <c:formatCode>#,##0</c:formatCode>
                <c:ptCount val="35"/>
                <c:pt idx="0">
                  <c:v>3307</c:v>
                </c:pt>
                <c:pt idx="1">
                  <c:v>3801</c:v>
                </c:pt>
                <c:pt idx="2">
                  <c:v>4256</c:v>
                </c:pt>
                <c:pt idx="3">
                  <c:v>5104</c:v>
                </c:pt>
                <c:pt idx="4">
                  <c:v>5286</c:v>
                </c:pt>
                <c:pt idx="6">
                  <c:v>1918</c:v>
                </c:pt>
                <c:pt idx="7">
                  <c:v>1942</c:v>
                </c:pt>
                <c:pt idx="8">
                  <c:v>2032</c:v>
                </c:pt>
                <c:pt idx="9">
                  <c:v>2223</c:v>
                </c:pt>
                <c:pt idx="10">
                  <c:v>2220</c:v>
                </c:pt>
                <c:pt idx="12">
                  <c:v>1689</c:v>
                </c:pt>
                <c:pt idx="13">
                  <c:v>1702</c:v>
                </c:pt>
                <c:pt idx="14">
                  <c:v>1734</c:v>
                </c:pt>
                <c:pt idx="15">
                  <c:v>1722</c:v>
                </c:pt>
                <c:pt idx="16">
                  <c:v>1679</c:v>
                </c:pt>
                <c:pt idx="18">
                  <c:v>5630</c:v>
                </c:pt>
                <c:pt idx="19">
                  <c:v>5831</c:v>
                </c:pt>
                <c:pt idx="20">
                  <c:v>5777</c:v>
                </c:pt>
                <c:pt idx="21">
                  <c:v>5950</c:v>
                </c:pt>
                <c:pt idx="22">
                  <c:v>5727</c:v>
                </c:pt>
                <c:pt idx="24">
                  <c:v>4274</c:v>
                </c:pt>
                <c:pt idx="25">
                  <c:v>4669</c:v>
                </c:pt>
                <c:pt idx="26">
                  <c:v>4818</c:v>
                </c:pt>
                <c:pt idx="27">
                  <c:v>4638</c:v>
                </c:pt>
                <c:pt idx="28">
                  <c:v>4647</c:v>
                </c:pt>
                <c:pt idx="30">
                  <c:v>1917</c:v>
                </c:pt>
                <c:pt idx="31">
                  <c:v>1910</c:v>
                </c:pt>
                <c:pt idx="32">
                  <c:v>2024</c:v>
                </c:pt>
                <c:pt idx="33">
                  <c:v>2150</c:v>
                </c:pt>
                <c:pt idx="34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5A3-8CC9-5CF433D5EA91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Vammautuminen'!$BB$129:$BB$163</c:f>
              <c:numCache>
                <c:formatCode>#,##0</c:formatCode>
                <c:ptCount val="35"/>
                <c:pt idx="0">
                  <c:v>103</c:v>
                </c:pt>
                <c:pt idx="1">
                  <c:v>74</c:v>
                </c:pt>
                <c:pt idx="2">
                  <c:v>76</c:v>
                </c:pt>
                <c:pt idx="3">
                  <c:v>87</c:v>
                </c:pt>
                <c:pt idx="4">
                  <c:v>104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37</c:v>
                </c:pt>
                <c:pt idx="10">
                  <c:v>36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22</c:v>
                </c:pt>
                <c:pt idx="16">
                  <c:v>38</c:v>
                </c:pt>
                <c:pt idx="18">
                  <c:v>151</c:v>
                </c:pt>
                <c:pt idx="19">
                  <c:v>124</c:v>
                </c:pt>
                <c:pt idx="20">
                  <c:v>133</c:v>
                </c:pt>
                <c:pt idx="21">
                  <c:v>105</c:v>
                </c:pt>
                <c:pt idx="22">
                  <c:v>120</c:v>
                </c:pt>
                <c:pt idx="24">
                  <c:v>135</c:v>
                </c:pt>
                <c:pt idx="25">
                  <c:v>112</c:v>
                </c:pt>
                <c:pt idx="26">
                  <c:v>101</c:v>
                </c:pt>
                <c:pt idx="27">
                  <c:v>88</c:v>
                </c:pt>
                <c:pt idx="28">
                  <c:v>97</c:v>
                </c:pt>
                <c:pt idx="30">
                  <c:v>86</c:v>
                </c:pt>
                <c:pt idx="31">
                  <c:v>67</c:v>
                </c:pt>
                <c:pt idx="32">
                  <c:v>67</c:v>
                </c:pt>
                <c:pt idx="33">
                  <c:v>61</c:v>
                </c:pt>
                <c:pt idx="3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5A3-8CC9-5CF433D5EA91}"/>
            </c:ext>
          </c:extLst>
        </c:ser>
        <c:ser>
          <c:idx val="0"/>
          <c:order val="2"/>
          <c:tx>
            <c:strRef>
              <c:f>'Trendit Vammautuminen'!$BC$127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Vammautuminen'!$BC$129:$BC$163</c:f>
              <c:numCache>
                <c:formatCode>#,##0</c:formatCode>
                <c:ptCount val="3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6">
                  <c:v>25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2">
                  <c:v>11</c:v>
                </c:pt>
                <c:pt idx="13">
                  <c:v>21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8">
                  <c:v>80</c:v>
                </c:pt>
                <c:pt idx="19">
                  <c:v>54</c:v>
                </c:pt>
                <c:pt idx="20">
                  <c:v>79</c:v>
                </c:pt>
                <c:pt idx="21">
                  <c:v>46</c:v>
                </c:pt>
                <c:pt idx="22">
                  <c:v>45</c:v>
                </c:pt>
                <c:pt idx="24">
                  <c:v>64</c:v>
                </c:pt>
                <c:pt idx="25">
                  <c:v>66</c:v>
                </c:pt>
                <c:pt idx="26">
                  <c:v>84</c:v>
                </c:pt>
                <c:pt idx="27">
                  <c:v>55</c:v>
                </c:pt>
                <c:pt idx="28">
                  <c:v>47</c:v>
                </c:pt>
                <c:pt idx="30">
                  <c:v>58</c:v>
                </c:pt>
                <c:pt idx="31">
                  <c:v>56</c:v>
                </c:pt>
                <c:pt idx="32">
                  <c:v>53</c:v>
                </c:pt>
                <c:pt idx="33">
                  <c:v>67</c:v>
                </c:pt>
                <c:pt idx="3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5A3-8CC9-5CF433D5EA91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Vammautuminen'!$F$129:$F$163</c:f>
              <c:numCache>
                <c:formatCode>General</c:formatCode>
                <c:ptCount val="35"/>
                <c:pt idx="0">
                  <c:v>3436</c:v>
                </c:pt>
                <c:pt idx="1">
                  <c:v>3897</c:v>
                </c:pt>
                <c:pt idx="2">
                  <c:v>4356</c:v>
                </c:pt>
                <c:pt idx="3">
                  <c:v>5216</c:v>
                </c:pt>
                <c:pt idx="4">
                  <c:v>5413</c:v>
                </c:pt>
                <c:pt idx="6">
                  <c:v>1980</c:v>
                </c:pt>
                <c:pt idx="7">
                  <c:v>2016</c:v>
                </c:pt>
                <c:pt idx="8">
                  <c:v>2102</c:v>
                </c:pt>
                <c:pt idx="9">
                  <c:v>2287</c:v>
                </c:pt>
                <c:pt idx="10">
                  <c:v>2281</c:v>
                </c:pt>
                <c:pt idx="12">
                  <c:v>1741</c:v>
                </c:pt>
                <c:pt idx="13">
                  <c:v>1763</c:v>
                </c:pt>
                <c:pt idx="14">
                  <c:v>1793</c:v>
                </c:pt>
                <c:pt idx="15">
                  <c:v>1756</c:v>
                </c:pt>
                <c:pt idx="16">
                  <c:v>1729</c:v>
                </c:pt>
                <c:pt idx="18">
                  <c:v>5861</c:v>
                </c:pt>
                <c:pt idx="19">
                  <c:v>6009</c:v>
                </c:pt>
                <c:pt idx="20">
                  <c:v>5989</c:v>
                </c:pt>
                <c:pt idx="21">
                  <c:v>6101</c:v>
                </c:pt>
                <c:pt idx="22">
                  <c:v>5892</c:v>
                </c:pt>
                <c:pt idx="24">
                  <c:v>4473</c:v>
                </c:pt>
                <c:pt idx="25">
                  <c:v>4847</c:v>
                </c:pt>
                <c:pt idx="26">
                  <c:v>5003</c:v>
                </c:pt>
                <c:pt idx="27">
                  <c:v>4781</c:v>
                </c:pt>
                <c:pt idx="28">
                  <c:v>4791</c:v>
                </c:pt>
                <c:pt idx="30">
                  <c:v>2061</c:v>
                </c:pt>
                <c:pt idx="31">
                  <c:v>2033</c:v>
                </c:pt>
                <c:pt idx="32">
                  <c:v>2144</c:v>
                </c:pt>
                <c:pt idx="33">
                  <c:v>2278</c:v>
                </c:pt>
                <c:pt idx="34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5A3-8CC9-5CF433D5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2176"/>
        <c:axId val="166477120"/>
      </c:barChart>
      <c:catAx>
        <c:axId val="16664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7120"/>
        <c:scaling>
          <c:orientation val="minMax"/>
          <c:max val="8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Uhrien määrä</a:t>
                </a:r>
              </a:p>
            </c:rich>
          </c:tx>
          <c:layout>
            <c:manualLayout>
              <c:xMode val="edge"/>
              <c:yMode val="edge"/>
              <c:x val="0.41494899477771707"/>
              <c:y val="3.62903225806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90748707958026"/>
          <c:y val="0.91129145147179647"/>
          <c:w val="0.80154747409151161"/>
          <c:h val="6.18280981006406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5533802464013E-2"/>
          <c:y val="7.5144614715914479E-2"/>
          <c:w val="0.89861885953529963"/>
          <c:h val="0.71676401729026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E-419B-8BE5-685E58CD1D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E-419B-8BE5-685E58CD1D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E-419B-8BE5-685E58CD1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Vammautuminen'!$B$9:$G$10</c:f>
              <c:multiLvlStrCache>
                <c:ptCount val="6"/>
                <c:lvl>
                  <c:pt idx="0">
                    <c:v>Aiheuttaja</c:v>
                  </c:pt>
                  <c:pt idx="1">
                    <c:v>Vastapuoli</c:v>
                  </c:pt>
                  <c:pt idx="2">
                    <c:v>Aiheuttaja</c:v>
                  </c:pt>
                  <c:pt idx="3">
                    <c:v>Vastapuoli</c:v>
                  </c:pt>
                  <c:pt idx="4">
                    <c:v>Aiheuttaja</c:v>
                  </c:pt>
                  <c:pt idx="5">
                    <c:v>Vastapuoli</c:v>
                  </c:pt>
                </c:lvl>
                <c:lvl>
                  <c:pt idx="0">
                    <c:v>Lievästi vammautuneet</c:v>
                  </c:pt>
                  <c:pt idx="2">
                    <c:v>Vaikeasti vammautuneet</c:v>
                  </c:pt>
                  <c:pt idx="4">
                    <c:v>Kuolleet</c:v>
                  </c:pt>
                </c:lvl>
              </c:multiLvlStrCache>
            </c:multiLvlStrRef>
          </c:cat>
          <c:val>
            <c:numRef>
              <c:f>'Trendit Vammautuminen'!$B$11:$G$11</c:f>
              <c:numCache>
                <c:formatCode>General</c:formatCode>
                <c:ptCount val="6"/>
                <c:pt idx="0">
                  <c:v>2.9</c:v>
                </c:pt>
                <c:pt idx="1">
                  <c:v>4.5999999999999996</c:v>
                </c:pt>
                <c:pt idx="2">
                  <c:v>0.05</c:v>
                </c:pt>
                <c:pt idx="3">
                  <c:v>0.03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E-419B-8BE5-685E58CD1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645248"/>
        <c:axId val="167879808"/>
      </c:barChart>
      <c:catAx>
        <c:axId val="1666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79808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9.7286226318484392E-3"/>
              <c:y val="0.23121417626264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5248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832310249364"/>
          <c:y val="5.7471425644939962E-2"/>
          <c:w val="0.85670326396323671"/>
          <c:h val="0.73850781953748279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Riskit'!$B$9:$B$12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1-4EA0-82FA-ECC8CFD1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549952"/>
        <c:axId val="166475392"/>
      </c:barChart>
      <c:catAx>
        <c:axId val="1755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5300494603043645"/>
              <c:y val="0.90517482728452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
100 ajoneuvovahinkoa</a:t>
                </a:r>
              </a:p>
            </c:rich>
          </c:tx>
          <c:layout>
            <c:manualLayout>
              <c:xMode val="edge"/>
              <c:yMode val="edge"/>
              <c:x val="7.7041602465331514E-3"/>
              <c:y val="0.16954083325791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99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923076923154"/>
          <c:y val="0.16045867721766038"/>
          <c:w val="0.85230769230769265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'Vuosi Hlövah Riskit'!$C$39</c:f>
              <c:strCache>
                <c:ptCount val="1"/>
                <c:pt idx="0">
                  <c:v>Aiheuttaja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3-42FC-A68F-CB866EAE0634}"/>
            </c:ext>
          </c:extLst>
        </c:ser>
        <c:ser>
          <c:idx val="0"/>
          <c:order val="1"/>
          <c:tx>
            <c:strRef>
              <c:f>'Vuosi Hlövah Riskit'!$D$39</c:f>
              <c:strCache>
                <c:ptCount val="1"/>
                <c:pt idx="0">
                  <c:v>Vastapuoli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3-42FC-A68F-CB866EAE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3408"/>
        <c:axId val="167881536"/>
      </c:barChart>
      <c:catAx>
        <c:axId val="17563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3384615384615388"/>
              <c:y val="0.89398401131090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153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ajoneuvovahinkoa</a:t>
                </a:r>
              </a:p>
            </c:rich>
          </c:tx>
          <c:layout>
            <c:manualLayout>
              <c:xMode val="edge"/>
              <c:yMode val="edge"/>
              <c:x val="7.6923076923077014E-3"/>
              <c:y val="0.24641863893087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3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307692307692643"/>
          <c:y val="1.432664756446991E-2"/>
          <c:w val="0.34"/>
          <c:h val="6.30372492836676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5891915417904"/>
          <c:y val="0.17906997078257991"/>
          <c:w val="0.81596540669758788"/>
          <c:h val="0.67441937047984901"/>
        </c:manualLayout>
      </c:layout>
      <c:barChart>
        <c:barDir val="bar"/>
        <c:grouping val="stacked"/>
        <c:varyColors val="0"/>
        <c:ser>
          <c:idx val="0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Riskit'!$Z$68:$Z$84</c:f>
              <c:numCache>
                <c:formatCode>0.0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8.4</c:v>
                </c:pt>
                <c:pt idx="4">
                  <c:v>11.7</c:v>
                </c:pt>
                <c:pt idx="6">
                  <c:v>13.6</c:v>
                </c:pt>
                <c:pt idx="7">
                  <c:v>18.8</c:v>
                </c:pt>
                <c:pt idx="9">
                  <c:v>57</c:v>
                </c:pt>
                <c:pt idx="10">
                  <c:v>82.7</c:v>
                </c:pt>
                <c:pt idx="12">
                  <c:v>0.1</c:v>
                </c:pt>
                <c:pt idx="13">
                  <c:v>0.2</c:v>
                </c:pt>
                <c:pt idx="15">
                  <c:v>7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E5D-8706-0AB0F93F03D8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Riskit'!$AA$68:$AA$84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0.2</c:v>
                </c:pt>
                <c:pt idx="6">
                  <c:v>1.2</c:v>
                </c:pt>
                <c:pt idx="7">
                  <c:v>0.9</c:v>
                </c:pt>
                <c:pt idx="9">
                  <c:v>1.6</c:v>
                </c:pt>
                <c:pt idx="10">
                  <c:v>1.1000000000000001</c:v>
                </c:pt>
                <c:pt idx="12">
                  <c:v>0</c:v>
                </c:pt>
                <c:pt idx="13">
                  <c:v>0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E5D-8706-0AB0F93F03D8}"/>
            </c:ext>
          </c:extLst>
        </c:ser>
        <c:ser>
          <c:idx val="3"/>
          <c:order val="2"/>
          <c:tx>
            <c:v>Kuolleet</c:v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Riskit'!$AB$68:$AB$84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0.1</c:v>
                </c:pt>
                <c:pt idx="6">
                  <c:v>1.8</c:v>
                </c:pt>
                <c:pt idx="7">
                  <c:v>2</c:v>
                </c:pt>
                <c:pt idx="9">
                  <c:v>1.3</c:v>
                </c:pt>
                <c:pt idx="10">
                  <c:v>0.3</c:v>
                </c:pt>
                <c:pt idx="12">
                  <c:v>0</c:v>
                </c:pt>
                <c:pt idx="13">
                  <c:v>0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E5D-8706-0AB0F93F03D8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Riskit'!$F$67:$F$83</c:f>
              <c:numCache>
                <c:formatCode>General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8.6</c:v>
                </c:pt>
                <c:pt idx="4">
                  <c:v>12</c:v>
                </c:pt>
                <c:pt idx="6">
                  <c:v>16.600000000000001</c:v>
                </c:pt>
                <c:pt idx="7">
                  <c:v>21.7</c:v>
                </c:pt>
                <c:pt idx="9">
                  <c:v>59.9</c:v>
                </c:pt>
                <c:pt idx="10">
                  <c:v>84.100000000000009</c:v>
                </c:pt>
                <c:pt idx="12">
                  <c:v>0.1</c:v>
                </c:pt>
                <c:pt idx="13">
                  <c:v>0.2</c:v>
                </c:pt>
                <c:pt idx="15">
                  <c:v>7.3</c:v>
                </c:pt>
                <c:pt idx="16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E5D-8706-0AB0F93F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5548928"/>
        <c:axId val="167883840"/>
      </c:barChart>
      <c:catAx>
        <c:axId val="175548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78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3840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vahinkoa</a:t>
                </a:r>
              </a:p>
            </c:rich>
          </c:tx>
          <c:layout>
            <c:manualLayout>
              <c:xMode val="edge"/>
              <c:yMode val="edge"/>
              <c:x val="0.33924658530766261"/>
              <c:y val="5.3488372093023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8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97782705099783E-2"/>
          <c:y val="0.89069865104071666"/>
          <c:w val="0.92017831473948264"/>
          <c:h val="0.102325581395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23076923076924"/>
          <c:y val="3.4383954154727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923076923154"/>
          <c:y val="0.16618934426114829"/>
          <c:w val="0.87230769230769656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Riskit'!$E$9:$E$12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049-B7F2-5EB3B486F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4944"/>
        <c:axId val="167886144"/>
      </c:barChart>
      <c:catAx>
        <c:axId val="175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2461538461538462"/>
              <c:y val="0.9054453293624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49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354870963710191"/>
          <c:y val="3.42857142857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6314363590879"/>
          <c:y val="0.22571428571428681"/>
          <c:w val="0.85560804232678089"/>
          <c:h val="0.5657142857142855"/>
        </c:manualLayout>
      </c:layout>
      <c:barChart>
        <c:barDir val="col"/>
        <c:grouping val="clustered"/>
        <c:varyColors val="0"/>
        <c:ser>
          <c:idx val="3"/>
          <c:order val="0"/>
          <c:tx>
            <c:v>Guilty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5DC-A16A-32ED729FC15A}"/>
            </c:ext>
          </c:extLst>
        </c:ser>
        <c:ser>
          <c:idx val="0"/>
          <c:order val="1"/>
          <c:tx>
            <c:v>Non-guilty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5DC-A16A-32ED729FC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8065408"/>
        <c:axId val="178357376"/>
      </c:barChart>
      <c:catAx>
        <c:axId val="1780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1321109054916522"/>
              <c:y val="0.89428571428571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5737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065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94397071333828"/>
          <c:y val="0.14857142857143019"/>
          <c:w val="0.33947821038499776"/>
          <c:h val="6.2857142857142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47"/>
          <c:w val="0.78494821211865184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AjankoOlosuh'!$C$44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AjankoOlosuh'!$Y$46:$Y$68</c:f>
              <c:numCache>
                <c:formatCode>#,##0</c:formatCode>
                <c:ptCount val="23"/>
                <c:pt idx="0">
                  <c:v>24420</c:v>
                </c:pt>
                <c:pt idx="1">
                  <c:v>25322</c:v>
                </c:pt>
                <c:pt idx="2">
                  <c:v>25466</c:v>
                </c:pt>
                <c:pt idx="3">
                  <c:v>25875</c:v>
                </c:pt>
                <c:pt idx="4">
                  <c:v>25493</c:v>
                </c:pt>
                <c:pt idx="6">
                  <c:v>25516</c:v>
                </c:pt>
                <c:pt idx="7">
                  <c:v>25901</c:v>
                </c:pt>
                <c:pt idx="8">
                  <c:v>26051</c:v>
                </c:pt>
                <c:pt idx="9">
                  <c:v>26725</c:v>
                </c:pt>
                <c:pt idx="10">
                  <c:v>25920</c:v>
                </c:pt>
                <c:pt idx="12">
                  <c:v>14907</c:v>
                </c:pt>
                <c:pt idx="13">
                  <c:v>15009</c:v>
                </c:pt>
                <c:pt idx="14">
                  <c:v>15046</c:v>
                </c:pt>
                <c:pt idx="15">
                  <c:v>14845</c:v>
                </c:pt>
                <c:pt idx="16">
                  <c:v>14391</c:v>
                </c:pt>
                <c:pt idx="18">
                  <c:v>15218</c:v>
                </c:pt>
                <c:pt idx="19">
                  <c:v>15545</c:v>
                </c:pt>
                <c:pt idx="20">
                  <c:v>15780</c:v>
                </c:pt>
                <c:pt idx="21">
                  <c:v>15236</c:v>
                </c:pt>
                <c:pt idx="22">
                  <c:v>15446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EEF-ACE7-F2FE5FB945A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AjankoOlosuh'!$Z$46:$Z$68</c:f>
              <c:numCache>
                <c:formatCode>#,##0</c:formatCode>
                <c:ptCount val="23"/>
                <c:pt idx="0">
                  <c:v>4156</c:v>
                </c:pt>
                <c:pt idx="1">
                  <c:v>4403</c:v>
                </c:pt>
                <c:pt idx="2">
                  <c:v>4658</c:v>
                </c:pt>
                <c:pt idx="3">
                  <c:v>4853</c:v>
                </c:pt>
                <c:pt idx="4">
                  <c:v>4925</c:v>
                </c:pt>
                <c:pt idx="6">
                  <c:v>4309</c:v>
                </c:pt>
                <c:pt idx="7">
                  <c:v>4475</c:v>
                </c:pt>
                <c:pt idx="8">
                  <c:v>4567</c:v>
                </c:pt>
                <c:pt idx="9">
                  <c:v>5021</c:v>
                </c:pt>
                <c:pt idx="10">
                  <c:v>4663</c:v>
                </c:pt>
                <c:pt idx="12">
                  <c:v>2505</c:v>
                </c:pt>
                <c:pt idx="13">
                  <c:v>2599</c:v>
                </c:pt>
                <c:pt idx="14">
                  <c:v>2625</c:v>
                </c:pt>
                <c:pt idx="15">
                  <c:v>2792</c:v>
                </c:pt>
                <c:pt idx="16">
                  <c:v>2825</c:v>
                </c:pt>
                <c:pt idx="18">
                  <c:v>3978</c:v>
                </c:pt>
                <c:pt idx="19">
                  <c:v>4293</c:v>
                </c:pt>
                <c:pt idx="20">
                  <c:v>4465</c:v>
                </c:pt>
                <c:pt idx="21">
                  <c:v>4636</c:v>
                </c:pt>
                <c:pt idx="22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EEF-ACE7-F2FE5FB945A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AjankoOlosuh'!$E$46:$E$68</c:f>
              <c:numCache>
                <c:formatCode>0</c:formatCode>
                <c:ptCount val="23"/>
                <c:pt idx="0">
                  <c:v>28576</c:v>
                </c:pt>
                <c:pt idx="1">
                  <c:v>29725</c:v>
                </c:pt>
                <c:pt idx="2">
                  <c:v>30124</c:v>
                </c:pt>
                <c:pt idx="3">
                  <c:v>30728</c:v>
                </c:pt>
                <c:pt idx="4">
                  <c:v>30418</c:v>
                </c:pt>
                <c:pt idx="6">
                  <c:v>29825</c:v>
                </c:pt>
                <c:pt idx="7">
                  <c:v>30376</c:v>
                </c:pt>
                <c:pt idx="8">
                  <c:v>30618</c:v>
                </c:pt>
                <c:pt idx="9">
                  <c:v>31746</c:v>
                </c:pt>
                <c:pt idx="10">
                  <c:v>30583</c:v>
                </c:pt>
                <c:pt idx="12">
                  <c:v>17412</c:v>
                </c:pt>
                <c:pt idx="13">
                  <c:v>17608</c:v>
                </c:pt>
                <c:pt idx="14">
                  <c:v>17671</c:v>
                </c:pt>
                <c:pt idx="15">
                  <c:v>17637</c:v>
                </c:pt>
                <c:pt idx="16">
                  <c:v>17216</c:v>
                </c:pt>
                <c:pt idx="18">
                  <c:v>19196</c:v>
                </c:pt>
                <c:pt idx="19">
                  <c:v>19838</c:v>
                </c:pt>
                <c:pt idx="20">
                  <c:v>20245</c:v>
                </c:pt>
                <c:pt idx="21">
                  <c:v>19872</c:v>
                </c:pt>
                <c:pt idx="22">
                  <c:v>20226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EEF-ACE7-F2FE5FB94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68000"/>
        <c:axId val="160592384"/>
      </c:barChart>
      <c:catAx>
        <c:axId val="160768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2384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63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68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57"/>
          <c:y val="0.94939271255060764"/>
          <c:w val="0.85215279541670197"/>
          <c:h val="4.45344129554660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52"/>
          <c:w val="0.78494821211865196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AjankoOlosuh'!$C$83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AjankoOlosuh'!$AK$85:$AK$107</c:f>
              <c:numCache>
                <c:formatCode>#,##0</c:formatCode>
                <c:ptCount val="23"/>
                <c:pt idx="0">
                  <c:v>2391</c:v>
                </c:pt>
                <c:pt idx="1">
                  <c:v>3667</c:v>
                </c:pt>
                <c:pt idx="2">
                  <c:v>4505</c:v>
                </c:pt>
                <c:pt idx="3">
                  <c:v>5152</c:v>
                </c:pt>
                <c:pt idx="4">
                  <c:v>5528</c:v>
                </c:pt>
                <c:pt idx="6">
                  <c:v>18325</c:v>
                </c:pt>
                <c:pt idx="7">
                  <c:v>18123</c:v>
                </c:pt>
                <c:pt idx="8">
                  <c:v>17502</c:v>
                </c:pt>
                <c:pt idx="9">
                  <c:v>18033</c:v>
                </c:pt>
                <c:pt idx="10">
                  <c:v>17957</c:v>
                </c:pt>
                <c:pt idx="12">
                  <c:v>36033</c:v>
                </c:pt>
                <c:pt idx="13">
                  <c:v>35638</c:v>
                </c:pt>
                <c:pt idx="14">
                  <c:v>35363</c:v>
                </c:pt>
                <c:pt idx="15">
                  <c:v>34452</c:v>
                </c:pt>
                <c:pt idx="16">
                  <c:v>35739</c:v>
                </c:pt>
                <c:pt idx="18">
                  <c:v>11119</c:v>
                </c:pt>
                <c:pt idx="19">
                  <c:v>10641</c:v>
                </c:pt>
                <c:pt idx="20">
                  <c:v>10731</c:v>
                </c:pt>
                <c:pt idx="21">
                  <c:v>10627</c:v>
                </c:pt>
                <c:pt idx="22">
                  <c:v>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FE9-861B-2046AB35D028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AjankoOlosuh'!$AL$85:$AL$107</c:f>
              <c:numCache>
                <c:formatCode>#,##0</c:formatCode>
                <c:ptCount val="23"/>
                <c:pt idx="0">
                  <c:v>732</c:v>
                </c:pt>
                <c:pt idx="1">
                  <c:v>801</c:v>
                </c:pt>
                <c:pt idx="2">
                  <c:v>1048</c:v>
                </c:pt>
                <c:pt idx="3">
                  <c:v>1405</c:v>
                </c:pt>
                <c:pt idx="4">
                  <c:v>1373</c:v>
                </c:pt>
                <c:pt idx="6">
                  <c:v>2778</c:v>
                </c:pt>
                <c:pt idx="7">
                  <c:v>2885</c:v>
                </c:pt>
                <c:pt idx="8">
                  <c:v>2815</c:v>
                </c:pt>
                <c:pt idx="9">
                  <c:v>3001</c:v>
                </c:pt>
                <c:pt idx="10">
                  <c:v>2863</c:v>
                </c:pt>
                <c:pt idx="12">
                  <c:v>6446</c:v>
                </c:pt>
                <c:pt idx="13">
                  <c:v>6741</c:v>
                </c:pt>
                <c:pt idx="14">
                  <c:v>6870</c:v>
                </c:pt>
                <c:pt idx="15">
                  <c:v>6834</c:v>
                </c:pt>
                <c:pt idx="16">
                  <c:v>7232</c:v>
                </c:pt>
                <c:pt idx="18">
                  <c:v>2785</c:v>
                </c:pt>
                <c:pt idx="19">
                  <c:v>3030</c:v>
                </c:pt>
                <c:pt idx="20">
                  <c:v>3101</c:v>
                </c:pt>
                <c:pt idx="21">
                  <c:v>3312</c:v>
                </c:pt>
                <c:pt idx="2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FE9-861B-2046AB35D028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AjankoOlosuh'!$E$85:$E$107</c:f>
              <c:numCache>
                <c:formatCode>0</c:formatCode>
                <c:ptCount val="23"/>
                <c:pt idx="0">
                  <c:v>3123</c:v>
                </c:pt>
                <c:pt idx="1">
                  <c:v>4468</c:v>
                </c:pt>
                <c:pt idx="2">
                  <c:v>5553</c:v>
                </c:pt>
                <c:pt idx="3">
                  <c:v>6557</c:v>
                </c:pt>
                <c:pt idx="4">
                  <c:v>6901</c:v>
                </c:pt>
                <c:pt idx="6">
                  <c:v>21103</c:v>
                </c:pt>
                <c:pt idx="7">
                  <c:v>21008</c:v>
                </c:pt>
                <c:pt idx="8">
                  <c:v>20317</c:v>
                </c:pt>
                <c:pt idx="9">
                  <c:v>21034</c:v>
                </c:pt>
                <c:pt idx="10">
                  <c:v>20820</c:v>
                </c:pt>
                <c:pt idx="12">
                  <c:v>42479</c:v>
                </c:pt>
                <c:pt idx="13">
                  <c:v>42379</c:v>
                </c:pt>
                <c:pt idx="14">
                  <c:v>42233</c:v>
                </c:pt>
                <c:pt idx="15">
                  <c:v>41286</c:v>
                </c:pt>
                <c:pt idx="16">
                  <c:v>42971</c:v>
                </c:pt>
                <c:pt idx="18">
                  <c:v>13904</c:v>
                </c:pt>
                <c:pt idx="19">
                  <c:v>13671</c:v>
                </c:pt>
                <c:pt idx="20">
                  <c:v>13832</c:v>
                </c:pt>
                <c:pt idx="21">
                  <c:v>13939</c:v>
                </c:pt>
                <c:pt idx="22">
                  <c:v>13819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E-4FE9-861B-2046AB35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71072"/>
        <c:axId val="159236096"/>
      </c:barChart>
      <c:catAx>
        <c:axId val="160771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6096"/>
        <c:scaling>
          <c:orientation val="minMax"/>
          <c:max val="5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74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71072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63"/>
          <c:y val="0.94939271255060764"/>
          <c:w val="0.85215279541670197"/>
          <c:h val="4.4534412955466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44039949551887"/>
          <c:y val="0.17391326066134263"/>
          <c:w val="0.78181927259092665"/>
          <c:h val="0.74424645371250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AjankoOlosuh'!$C$122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AjankoOlosuh'!$AW$124:$AW$140</c:f>
              <c:numCache>
                <c:formatCode>#,##0</c:formatCode>
                <c:ptCount val="17"/>
                <c:pt idx="0">
                  <c:v>44563</c:v>
                </c:pt>
                <c:pt idx="1">
                  <c:v>41462</c:v>
                </c:pt>
                <c:pt idx="2">
                  <c:v>48371</c:v>
                </c:pt>
                <c:pt idx="3">
                  <c:v>46346</c:v>
                </c:pt>
                <c:pt idx="4">
                  <c:v>43118</c:v>
                </c:pt>
                <c:pt idx="6">
                  <c:v>7254</c:v>
                </c:pt>
                <c:pt idx="7">
                  <c:v>8836</c:v>
                </c:pt>
                <c:pt idx="8">
                  <c:v>9429</c:v>
                </c:pt>
                <c:pt idx="9">
                  <c:v>10893</c:v>
                </c:pt>
                <c:pt idx="10">
                  <c:v>7353</c:v>
                </c:pt>
                <c:pt idx="12">
                  <c:v>25171</c:v>
                </c:pt>
                <c:pt idx="13">
                  <c:v>25731</c:v>
                </c:pt>
                <c:pt idx="14">
                  <c:v>17304</c:v>
                </c:pt>
                <c:pt idx="15">
                  <c:v>16812</c:v>
                </c:pt>
                <c:pt idx="16">
                  <c:v>20942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3C7-8A73-77B113C6D7F9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AjankoOlosuh'!$AX$124:$AX$140</c:f>
              <c:numCache>
                <c:formatCode>#,##0</c:formatCode>
                <c:ptCount val="17"/>
                <c:pt idx="0">
                  <c:v>8679</c:v>
                </c:pt>
                <c:pt idx="1">
                  <c:v>8994</c:v>
                </c:pt>
                <c:pt idx="2">
                  <c:v>9556</c:v>
                </c:pt>
                <c:pt idx="3">
                  <c:v>9571</c:v>
                </c:pt>
                <c:pt idx="4">
                  <c:v>9611</c:v>
                </c:pt>
                <c:pt idx="6">
                  <c:v>1716</c:v>
                </c:pt>
                <c:pt idx="7">
                  <c:v>1981</c:v>
                </c:pt>
                <c:pt idx="8">
                  <c:v>2088</c:v>
                </c:pt>
                <c:pt idx="9">
                  <c:v>2462</c:v>
                </c:pt>
                <c:pt idx="10">
                  <c:v>1712</c:v>
                </c:pt>
                <c:pt idx="12">
                  <c:v>4155</c:v>
                </c:pt>
                <c:pt idx="13">
                  <c:v>4268</c:v>
                </c:pt>
                <c:pt idx="14">
                  <c:v>3519</c:v>
                </c:pt>
                <c:pt idx="15">
                  <c:v>3555</c:v>
                </c:pt>
                <c:pt idx="16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3C7-8A73-77B113C6D7F9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AjankoOlosuh'!$E$124:$E$140</c:f>
              <c:numCache>
                <c:formatCode>0</c:formatCode>
                <c:ptCount val="17"/>
                <c:pt idx="0">
                  <c:v>53242</c:v>
                </c:pt>
                <c:pt idx="1">
                  <c:v>50456</c:v>
                </c:pt>
                <c:pt idx="2">
                  <c:v>57927</c:v>
                </c:pt>
                <c:pt idx="3">
                  <c:v>55917</c:v>
                </c:pt>
                <c:pt idx="4">
                  <c:v>52729</c:v>
                </c:pt>
                <c:pt idx="6">
                  <c:v>8970</c:v>
                </c:pt>
                <c:pt idx="7">
                  <c:v>10817</c:v>
                </c:pt>
                <c:pt idx="8">
                  <c:v>11517</c:v>
                </c:pt>
                <c:pt idx="9">
                  <c:v>13355</c:v>
                </c:pt>
                <c:pt idx="10">
                  <c:v>9065</c:v>
                </c:pt>
                <c:pt idx="12">
                  <c:v>29326</c:v>
                </c:pt>
                <c:pt idx="13">
                  <c:v>29999</c:v>
                </c:pt>
                <c:pt idx="14">
                  <c:v>20823</c:v>
                </c:pt>
                <c:pt idx="15">
                  <c:v>20367</c:v>
                </c:pt>
                <c:pt idx="16">
                  <c:v>24890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C-43C7-8A73-77B113C6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362304"/>
        <c:axId val="159238976"/>
      </c:barChart>
      <c:catAx>
        <c:axId val="163362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8976"/>
        <c:scaling>
          <c:orientation val="minMax"/>
          <c:max val="70000"/>
          <c:min val="0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961093499676441"/>
              <c:y val="1.2787723785166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36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1325970617477"/>
          <c:y val="0.93350491035167915"/>
          <c:w val="0.80259849337015066"/>
          <c:h val="5.6265984654731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KesäTalvi'!$C$8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KesäTalvi'!$J$10:$J$50</c:f>
              <c:numCache>
                <c:formatCode>#,##0</c:formatCode>
                <c:ptCount val="41"/>
                <c:pt idx="0">
                  <c:v>6882</c:v>
                </c:pt>
                <c:pt idx="1">
                  <c:v>6355</c:v>
                </c:pt>
                <c:pt idx="2">
                  <c:v>7215</c:v>
                </c:pt>
                <c:pt idx="3">
                  <c:v>6734</c:v>
                </c:pt>
                <c:pt idx="4">
                  <c:v>6697</c:v>
                </c:pt>
                <c:pt idx="6">
                  <c:v>3922</c:v>
                </c:pt>
                <c:pt idx="7">
                  <c:v>3638</c:v>
                </c:pt>
                <c:pt idx="8">
                  <c:v>3734</c:v>
                </c:pt>
                <c:pt idx="9">
                  <c:v>3517</c:v>
                </c:pt>
                <c:pt idx="10">
                  <c:v>3388</c:v>
                </c:pt>
                <c:pt idx="12">
                  <c:v>612</c:v>
                </c:pt>
                <c:pt idx="13">
                  <c:v>632</c:v>
                </c:pt>
                <c:pt idx="14">
                  <c:v>583</c:v>
                </c:pt>
                <c:pt idx="15">
                  <c:v>578</c:v>
                </c:pt>
                <c:pt idx="16">
                  <c:v>568</c:v>
                </c:pt>
                <c:pt idx="18">
                  <c:v>451</c:v>
                </c:pt>
                <c:pt idx="19">
                  <c:v>410</c:v>
                </c:pt>
                <c:pt idx="20">
                  <c:v>426</c:v>
                </c:pt>
                <c:pt idx="21">
                  <c:v>380</c:v>
                </c:pt>
                <c:pt idx="22">
                  <c:v>349</c:v>
                </c:pt>
                <c:pt idx="24">
                  <c:v>15159</c:v>
                </c:pt>
                <c:pt idx="25">
                  <c:v>16326</c:v>
                </c:pt>
                <c:pt idx="26">
                  <c:v>17318</c:v>
                </c:pt>
                <c:pt idx="27">
                  <c:v>17515</c:v>
                </c:pt>
                <c:pt idx="28">
                  <c:v>16309</c:v>
                </c:pt>
                <c:pt idx="30">
                  <c:v>152</c:v>
                </c:pt>
                <c:pt idx="31">
                  <c:v>186</c:v>
                </c:pt>
                <c:pt idx="32">
                  <c:v>161</c:v>
                </c:pt>
                <c:pt idx="33">
                  <c:v>200</c:v>
                </c:pt>
                <c:pt idx="34">
                  <c:v>184</c:v>
                </c:pt>
                <c:pt idx="36">
                  <c:v>9445</c:v>
                </c:pt>
                <c:pt idx="37">
                  <c:v>9886</c:v>
                </c:pt>
                <c:pt idx="38">
                  <c:v>10182</c:v>
                </c:pt>
                <c:pt idx="39">
                  <c:v>10968</c:v>
                </c:pt>
                <c:pt idx="40">
                  <c:v>11451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C29-82C6-5E0D4C7739CE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KesäTalvi'!$K$10:$K$50</c:f>
              <c:numCache>
                <c:formatCode>#,##0</c:formatCode>
                <c:ptCount val="41"/>
                <c:pt idx="0">
                  <c:v>1395</c:v>
                </c:pt>
                <c:pt idx="1">
                  <c:v>1334</c:v>
                </c:pt>
                <c:pt idx="2">
                  <c:v>1423</c:v>
                </c:pt>
                <c:pt idx="3">
                  <c:v>1352</c:v>
                </c:pt>
                <c:pt idx="4">
                  <c:v>1431</c:v>
                </c:pt>
                <c:pt idx="6">
                  <c:v>1319</c:v>
                </c:pt>
                <c:pt idx="7">
                  <c:v>1283</c:v>
                </c:pt>
                <c:pt idx="8">
                  <c:v>1336</c:v>
                </c:pt>
                <c:pt idx="9">
                  <c:v>1356</c:v>
                </c:pt>
                <c:pt idx="10">
                  <c:v>1343</c:v>
                </c:pt>
                <c:pt idx="12">
                  <c:v>257</c:v>
                </c:pt>
                <c:pt idx="13">
                  <c:v>250</c:v>
                </c:pt>
                <c:pt idx="14">
                  <c:v>254</c:v>
                </c:pt>
                <c:pt idx="15">
                  <c:v>232</c:v>
                </c:pt>
                <c:pt idx="16">
                  <c:v>228</c:v>
                </c:pt>
                <c:pt idx="18">
                  <c:v>1358</c:v>
                </c:pt>
                <c:pt idx="19">
                  <c:v>1409</c:v>
                </c:pt>
                <c:pt idx="20">
                  <c:v>1478</c:v>
                </c:pt>
                <c:pt idx="21">
                  <c:v>1560</c:v>
                </c:pt>
                <c:pt idx="22">
                  <c:v>1674</c:v>
                </c:pt>
                <c:pt idx="24">
                  <c:v>220</c:v>
                </c:pt>
                <c:pt idx="25">
                  <c:v>354</c:v>
                </c:pt>
                <c:pt idx="26">
                  <c:v>323</c:v>
                </c:pt>
                <c:pt idx="27">
                  <c:v>256</c:v>
                </c:pt>
                <c:pt idx="28">
                  <c:v>115</c:v>
                </c:pt>
                <c:pt idx="30">
                  <c:v>910</c:v>
                </c:pt>
                <c:pt idx="31">
                  <c:v>907</c:v>
                </c:pt>
                <c:pt idx="32">
                  <c:v>877</c:v>
                </c:pt>
                <c:pt idx="33">
                  <c:v>1066</c:v>
                </c:pt>
                <c:pt idx="34">
                  <c:v>1072</c:v>
                </c:pt>
                <c:pt idx="36">
                  <c:v>2729</c:v>
                </c:pt>
                <c:pt idx="37">
                  <c:v>3221</c:v>
                </c:pt>
                <c:pt idx="38">
                  <c:v>3552</c:v>
                </c:pt>
                <c:pt idx="39">
                  <c:v>3902</c:v>
                </c:pt>
                <c:pt idx="40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C-4C29-82C6-5E0D4C7739CE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KesäTalvi'!$E$10:$E$50</c:f>
              <c:numCache>
                <c:formatCode>General</c:formatCode>
                <c:ptCount val="41"/>
                <c:pt idx="0">
                  <c:v>8277</c:v>
                </c:pt>
                <c:pt idx="1">
                  <c:v>7689</c:v>
                </c:pt>
                <c:pt idx="2">
                  <c:v>8638</c:v>
                </c:pt>
                <c:pt idx="3">
                  <c:v>8086</c:v>
                </c:pt>
                <c:pt idx="4">
                  <c:v>8128</c:v>
                </c:pt>
                <c:pt idx="6">
                  <c:v>5241</c:v>
                </c:pt>
                <c:pt idx="7">
                  <c:v>4921</c:v>
                </c:pt>
                <c:pt idx="8">
                  <c:v>5070</c:v>
                </c:pt>
                <c:pt idx="9">
                  <c:v>4873</c:v>
                </c:pt>
                <c:pt idx="10">
                  <c:v>4731</c:v>
                </c:pt>
                <c:pt idx="12">
                  <c:v>869</c:v>
                </c:pt>
                <c:pt idx="13">
                  <c:v>882</c:v>
                </c:pt>
                <c:pt idx="14">
                  <c:v>837</c:v>
                </c:pt>
                <c:pt idx="15">
                  <c:v>810</c:v>
                </c:pt>
                <c:pt idx="16">
                  <c:v>796</c:v>
                </c:pt>
                <c:pt idx="18">
                  <c:v>1809</c:v>
                </c:pt>
                <c:pt idx="19">
                  <c:v>1819</c:v>
                </c:pt>
                <c:pt idx="20">
                  <c:v>1904</c:v>
                </c:pt>
                <c:pt idx="21">
                  <c:v>1940</c:v>
                </c:pt>
                <c:pt idx="22">
                  <c:v>2023</c:v>
                </c:pt>
                <c:pt idx="24">
                  <c:v>15379</c:v>
                </c:pt>
                <c:pt idx="25">
                  <c:v>16680</c:v>
                </c:pt>
                <c:pt idx="26">
                  <c:v>17641</c:v>
                </c:pt>
                <c:pt idx="27">
                  <c:v>17771</c:v>
                </c:pt>
                <c:pt idx="28">
                  <c:v>16424</c:v>
                </c:pt>
                <c:pt idx="30">
                  <c:v>1062</c:v>
                </c:pt>
                <c:pt idx="31">
                  <c:v>1093</c:v>
                </c:pt>
                <c:pt idx="32">
                  <c:v>1038</c:v>
                </c:pt>
                <c:pt idx="33">
                  <c:v>1266</c:v>
                </c:pt>
                <c:pt idx="34">
                  <c:v>1256</c:v>
                </c:pt>
                <c:pt idx="36">
                  <c:v>12174</c:v>
                </c:pt>
                <c:pt idx="37">
                  <c:v>13107</c:v>
                </c:pt>
                <c:pt idx="38">
                  <c:v>13734</c:v>
                </c:pt>
                <c:pt idx="39">
                  <c:v>14870</c:v>
                </c:pt>
                <c:pt idx="40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C-4C29-82C6-5E0D4C77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9642112"/>
        <c:axId val="159240704"/>
      </c:barChart>
      <c:catAx>
        <c:axId val="159642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924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0704"/>
        <c:scaling>
          <c:orientation val="minMax"/>
          <c:max val="2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964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297"/>
          <c:y val="0.96121326652350736"/>
          <c:w val="0.70535784589425898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KesäTalvi'!$C$63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KesäTalvi'!$J$65:$J$105</c:f>
              <c:numCache>
                <c:formatCode>#,##0</c:formatCode>
                <c:ptCount val="41"/>
                <c:pt idx="0">
                  <c:v>8569</c:v>
                </c:pt>
                <c:pt idx="1">
                  <c:v>9016</c:v>
                </c:pt>
                <c:pt idx="2">
                  <c:v>8470</c:v>
                </c:pt>
                <c:pt idx="3">
                  <c:v>8060</c:v>
                </c:pt>
                <c:pt idx="4">
                  <c:v>8042</c:v>
                </c:pt>
                <c:pt idx="6">
                  <c:v>7102</c:v>
                </c:pt>
                <c:pt idx="7">
                  <c:v>7003</c:v>
                </c:pt>
                <c:pt idx="8">
                  <c:v>5840</c:v>
                </c:pt>
                <c:pt idx="9">
                  <c:v>5338</c:v>
                </c:pt>
                <c:pt idx="10">
                  <c:v>5439</c:v>
                </c:pt>
                <c:pt idx="12">
                  <c:v>1668</c:v>
                </c:pt>
                <c:pt idx="13">
                  <c:v>1583</c:v>
                </c:pt>
                <c:pt idx="14">
                  <c:v>1274</c:v>
                </c:pt>
                <c:pt idx="15">
                  <c:v>1072</c:v>
                </c:pt>
                <c:pt idx="16">
                  <c:v>1096</c:v>
                </c:pt>
                <c:pt idx="18">
                  <c:v>664</c:v>
                </c:pt>
                <c:pt idx="19">
                  <c:v>560</c:v>
                </c:pt>
                <c:pt idx="20">
                  <c:v>592</c:v>
                </c:pt>
                <c:pt idx="21">
                  <c:v>581</c:v>
                </c:pt>
                <c:pt idx="22">
                  <c:v>485</c:v>
                </c:pt>
                <c:pt idx="24">
                  <c:v>15031</c:v>
                </c:pt>
                <c:pt idx="25">
                  <c:v>15872</c:v>
                </c:pt>
                <c:pt idx="26">
                  <c:v>16678</c:v>
                </c:pt>
                <c:pt idx="27">
                  <c:v>16445</c:v>
                </c:pt>
                <c:pt idx="28">
                  <c:v>15897</c:v>
                </c:pt>
                <c:pt idx="30">
                  <c:v>97</c:v>
                </c:pt>
                <c:pt idx="31">
                  <c:v>57</c:v>
                </c:pt>
                <c:pt idx="32">
                  <c:v>105</c:v>
                </c:pt>
                <c:pt idx="33">
                  <c:v>99</c:v>
                </c:pt>
                <c:pt idx="34">
                  <c:v>86</c:v>
                </c:pt>
                <c:pt idx="36">
                  <c:v>10312</c:v>
                </c:pt>
                <c:pt idx="37">
                  <c:v>10254</c:v>
                </c:pt>
                <c:pt idx="38">
                  <c:v>9766</c:v>
                </c:pt>
                <c:pt idx="39">
                  <c:v>11179</c:v>
                </c:pt>
                <c:pt idx="4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D-4C73-9095-0F7787433E7A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KesäTalvi'!$K$65:$K$105</c:f>
              <c:numCache>
                <c:formatCode>#,##0</c:formatCode>
                <c:ptCount val="41"/>
                <c:pt idx="0">
                  <c:v>1150</c:v>
                </c:pt>
                <c:pt idx="1">
                  <c:v>1288</c:v>
                </c:pt>
                <c:pt idx="2">
                  <c:v>1251</c:v>
                </c:pt>
                <c:pt idx="3">
                  <c:v>1188</c:v>
                </c:pt>
                <c:pt idx="4">
                  <c:v>1120</c:v>
                </c:pt>
                <c:pt idx="6">
                  <c:v>1298</c:v>
                </c:pt>
                <c:pt idx="7">
                  <c:v>1387</c:v>
                </c:pt>
                <c:pt idx="8">
                  <c:v>1267</c:v>
                </c:pt>
                <c:pt idx="9">
                  <c:v>1199</c:v>
                </c:pt>
                <c:pt idx="10">
                  <c:v>1153</c:v>
                </c:pt>
                <c:pt idx="12">
                  <c:v>426</c:v>
                </c:pt>
                <c:pt idx="13">
                  <c:v>361</c:v>
                </c:pt>
                <c:pt idx="14">
                  <c:v>343</c:v>
                </c:pt>
                <c:pt idx="15">
                  <c:v>350</c:v>
                </c:pt>
                <c:pt idx="16">
                  <c:v>291</c:v>
                </c:pt>
                <c:pt idx="18">
                  <c:v>1197</c:v>
                </c:pt>
                <c:pt idx="19">
                  <c:v>1163</c:v>
                </c:pt>
                <c:pt idx="20">
                  <c:v>1289</c:v>
                </c:pt>
                <c:pt idx="21">
                  <c:v>1598</c:v>
                </c:pt>
                <c:pt idx="22">
                  <c:v>1496</c:v>
                </c:pt>
                <c:pt idx="24">
                  <c:v>182</c:v>
                </c:pt>
                <c:pt idx="25">
                  <c:v>234</c:v>
                </c:pt>
                <c:pt idx="26">
                  <c:v>208</c:v>
                </c:pt>
                <c:pt idx="27">
                  <c:v>171</c:v>
                </c:pt>
                <c:pt idx="28">
                  <c:v>85</c:v>
                </c:pt>
                <c:pt idx="30">
                  <c:v>611</c:v>
                </c:pt>
                <c:pt idx="31">
                  <c:v>599</c:v>
                </c:pt>
                <c:pt idx="32">
                  <c:v>592</c:v>
                </c:pt>
                <c:pt idx="33">
                  <c:v>774</c:v>
                </c:pt>
                <c:pt idx="34">
                  <c:v>584</c:v>
                </c:pt>
                <c:pt idx="36">
                  <c:v>1915</c:v>
                </c:pt>
                <c:pt idx="37">
                  <c:v>1980</c:v>
                </c:pt>
                <c:pt idx="38">
                  <c:v>2123</c:v>
                </c:pt>
                <c:pt idx="39">
                  <c:v>2294</c:v>
                </c:pt>
                <c:pt idx="4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C73-9095-0F7787433E7A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KesäTalvi'!$E$65:$E$105</c:f>
              <c:numCache>
                <c:formatCode>General</c:formatCode>
                <c:ptCount val="41"/>
                <c:pt idx="0">
                  <c:v>9719</c:v>
                </c:pt>
                <c:pt idx="1">
                  <c:v>10304</c:v>
                </c:pt>
                <c:pt idx="2">
                  <c:v>9721</c:v>
                </c:pt>
                <c:pt idx="3">
                  <c:v>9248</c:v>
                </c:pt>
                <c:pt idx="4">
                  <c:v>9162</c:v>
                </c:pt>
                <c:pt idx="6">
                  <c:v>8400</c:v>
                </c:pt>
                <c:pt idx="7">
                  <c:v>8390</c:v>
                </c:pt>
                <c:pt idx="8">
                  <c:v>7107</c:v>
                </c:pt>
                <c:pt idx="9">
                  <c:v>6537</c:v>
                </c:pt>
                <c:pt idx="10">
                  <c:v>6592</c:v>
                </c:pt>
                <c:pt idx="12">
                  <c:v>2094</c:v>
                </c:pt>
                <c:pt idx="13">
                  <c:v>1944</c:v>
                </c:pt>
                <c:pt idx="14">
                  <c:v>1617</c:v>
                </c:pt>
                <c:pt idx="15">
                  <c:v>1422</c:v>
                </c:pt>
                <c:pt idx="16">
                  <c:v>1387</c:v>
                </c:pt>
                <c:pt idx="18">
                  <c:v>1861</c:v>
                </c:pt>
                <c:pt idx="19">
                  <c:v>1723</c:v>
                </c:pt>
                <c:pt idx="20">
                  <c:v>1881</c:v>
                </c:pt>
                <c:pt idx="21">
                  <c:v>2179</c:v>
                </c:pt>
                <c:pt idx="22">
                  <c:v>1981</c:v>
                </c:pt>
                <c:pt idx="24">
                  <c:v>15213</c:v>
                </c:pt>
                <c:pt idx="25">
                  <c:v>16106</c:v>
                </c:pt>
                <c:pt idx="26">
                  <c:v>16886</c:v>
                </c:pt>
                <c:pt idx="27">
                  <c:v>16616</c:v>
                </c:pt>
                <c:pt idx="28">
                  <c:v>15982</c:v>
                </c:pt>
                <c:pt idx="30">
                  <c:v>708</c:v>
                </c:pt>
                <c:pt idx="31">
                  <c:v>656</c:v>
                </c:pt>
                <c:pt idx="32">
                  <c:v>697</c:v>
                </c:pt>
                <c:pt idx="33">
                  <c:v>873</c:v>
                </c:pt>
                <c:pt idx="34">
                  <c:v>670</c:v>
                </c:pt>
                <c:pt idx="36">
                  <c:v>12227</c:v>
                </c:pt>
                <c:pt idx="37">
                  <c:v>12234</c:v>
                </c:pt>
                <c:pt idx="38">
                  <c:v>11889</c:v>
                </c:pt>
                <c:pt idx="39">
                  <c:v>13473</c:v>
                </c:pt>
                <c:pt idx="40">
                  <c:v>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D-4C73-9095-0F7787433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4722176"/>
        <c:axId val="159242432"/>
      </c:barChart>
      <c:catAx>
        <c:axId val="16472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2432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472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3952005999248"/>
          <c:y val="0.96121326652350736"/>
          <c:w val="0.69419713160855312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4699738903546"/>
          <c:y val="9.0277900225016597E-2"/>
          <c:w val="0.75195822454308936"/>
          <c:h val="0.827778900524772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IkäKeli'!$J$8:$J$42</c:f>
              <c:numCache>
                <c:formatCode>#,##0</c:formatCode>
                <c:ptCount val="35"/>
                <c:pt idx="0">
                  <c:v>237</c:v>
                </c:pt>
                <c:pt idx="1">
                  <c:v>238</c:v>
                </c:pt>
                <c:pt idx="2">
                  <c:v>261</c:v>
                </c:pt>
                <c:pt idx="3">
                  <c:v>302</c:v>
                </c:pt>
                <c:pt idx="4">
                  <c:v>404</c:v>
                </c:pt>
                <c:pt idx="6">
                  <c:v>2754</c:v>
                </c:pt>
                <c:pt idx="7">
                  <c:v>2521</c:v>
                </c:pt>
                <c:pt idx="8">
                  <c:v>1884</c:v>
                </c:pt>
                <c:pt idx="9">
                  <c:v>2131</c:v>
                </c:pt>
                <c:pt idx="10">
                  <c:v>2456</c:v>
                </c:pt>
                <c:pt idx="12">
                  <c:v>3003</c:v>
                </c:pt>
                <c:pt idx="13">
                  <c:v>2907</c:v>
                </c:pt>
                <c:pt idx="14">
                  <c:v>1995</c:v>
                </c:pt>
                <c:pt idx="15">
                  <c:v>1912</c:v>
                </c:pt>
                <c:pt idx="16">
                  <c:v>2138</c:v>
                </c:pt>
                <c:pt idx="18">
                  <c:v>10888</c:v>
                </c:pt>
                <c:pt idx="19">
                  <c:v>10642</c:v>
                </c:pt>
                <c:pt idx="20">
                  <c:v>6957</c:v>
                </c:pt>
                <c:pt idx="21">
                  <c:v>6746</c:v>
                </c:pt>
                <c:pt idx="22">
                  <c:v>8493</c:v>
                </c:pt>
                <c:pt idx="24">
                  <c:v>8337</c:v>
                </c:pt>
                <c:pt idx="25">
                  <c:v>8522</c:v>
                </c:pt>
                <c:pt idx="26">
                  <c:v>5816</c:v>
                </c:pt>
                <c:pt idx="27">
                  <c:v>5749</c:v>
                </c:pt>
                <c:pt idx="28">
                  <c:v>7226</c:v>
                </c:pt>
                <c:pt idx="30">
                  <c:v>2349</c:v>
                </c:pt>
                <c:pt idx="31">
                  <c:v>2467</c:v>
                </c:pt>
                <c:pt idx="32">
                  <c:v>1711</c:v>
                </c:pt>
                <c:pt idx="33">
                  <c:v>1738</c:v>
                </c:pt>
                <c:pt idx="34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4D7-A14A-B6E6E0AB4777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IkäKeli'!$K$8:$K$42</c:f>
              <c:numCache>
                <c:formatCode>#,##0</c:formatCode>
                <c:ptCount val="35"/>
                <c:pt idx="0">
                  <c:v>277</c:v>
                </c:pt>
                <c:pt idx="1">
                  <c:v>338</c:v>
                </c:pt>
                <c:pt idx="2">
                  <c:v>430</c:v>
                </c:pt>
                <c:pt idx="3">
                  <c:v>510</c:v>
                </c:pt>
                <c:pt idx="4">
                  <c:v>444</c:v>
                </c:pt>
                <c:pt idx="6">
                  <c:v>962</c:v>
                </c:pt>
                <c:pt idx="7">
                  <c:v>1026</c:v>
                </c:pt>
                <c:pt idx="8">
                  <c:v>1102</c:v>
                </c:pt>
                <c:pt idx="9">
                  <c:v>1298</c:v>
                </c:pt>
                <c:pt idx="10">
                  <c:v>900</c:v>
                </c:pt>
                <c:pt idx="12">
                  <c:v>868</c:v>
                </c:pt>
                <c:pt idx="13">
                  <c:v>957</c:v>
                </c:pt>
                <c:pt idx="14">
                  <c:v>950</c:v>
                </c:pt>
                <c:pt idx="15">
                  <c:v>1048</c:v>
                </c:pt>
                <c:pt idx="16">
                  <c:v>713</c:v>
                </c:pt>
                <c:pt idx="18">
                  <c:v>3151</c:v>
                </c:pt>
                <c:pt idx="19">
                  <c:v>3655</c:v>
                </c:pt>
                <c:pt idx="20">
                  <c:v>3751</c:v>
                </c:pt>
                <c:pt idx="21">
                  <c:v>4193</c:v>
                </c:pt>
                <c:pt idx="22">
                  <c:v>2878</c:v>
                </c:pt>
                <c:pt idx="24">
                  <c:v>2457</c:v>
                </c:pt>
                <c:pt idx="25">
                  <c:v>2965</c:v>
                </c:pt>
                <c:pt idx="26">
                  <c:v>3249</c:v>
                </c:pt>
                <c:pt idx="27">
                  <c:v>3839</c:v>
                </c:pt>
                <c:pt idx="28">
                  <c:v>2600</c:v>
                </c:pt>
                <c:pt idx="30">
                  <c:v>717</c:v>
                </c:pt>
                <c:pt idx="31">
                  <c:v>972</c:v>
                </c:pt>
                <c:pt idx="32">
                  <c:v>1001</c:v>
                </c:pt>
                <c:pt idx="33">
                  <c:v>1284</c:v>
                </c:pt>
                <c:pt idx="3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4D7-A14A-B6E6E0AB4777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IkäKeli'!$L$8:$L$42</c:f>
              <c:numCache>
                <c:formatCode>#,##0</c:formatCode>
                <c:ptCount val="35"/>
                <c:pt idx="0">
                  <c:v>1885</c:v>
                </c:pt>
                <c:pt idx="1">
                  <c:v>2103</c:v>
                </c:pt>
                <c:pt idx="2">
                  <c:v>2367</c:v>
                </c:pt>
                <c:pt idx="3">
                  <c:v>2592</c:v>
                </c:pt>
                <c:pt idx="4">
                  <c:v>3134</c:v>
                </c:pt>
                <c:pt idx="6">
                  <c:v>4618</c:v>
                </c:pt>
                <c:pt idx="7">
                  <c:v>4037</c:v>
                </c:pt>
                <c:pt idx="8">
                  <c:v>4608</c:v>
                </c:pt>
                <c:pt idx="9">
                  <c:v>4461</c:v>
                </c:pt>
                <c:pt idx="10">
                  <c:v>4325</c:v>
                </c:pt>
                <c:pt idx="12">
                  <c:v>4444</c:v>
                </c:pt>
                <c:pt idx="13">
                  <c:v>3896</c:v>
                </c:pt>
                <c:pt idx="14">
                  <c:v>4231</c:v>
                </c:pt>
                <c:pt idx="15">
                  <c:v>3857</c:v>
                </c:pt>
                <c:pt idx="16">
                  <c:v>3683</c:v>
                </c:pt>
                <c:pt idx="18">
                  <c:v>17478</c:v>
                </c:pt>
                <c:pt idx="19">
                  <c:v>15457</c:v>
                </c:pt>
                <c:pt idx="20">
                  <c:v>16988</c:v>
                </c:pt>
                <c:pt idx="21">
                  <c:v>15881</c:v>
                </c:pt>
                <c:pt idx="22">
                  <c:v>15395</c:v>
                </c:pt>
                <c:pt idx="24">
                  <c:v>14754</c:v>
                </c:pt>
                <c:pt idx="25">
                  <c:v>13984</c:v>
                </c:pt>
                <c:pt idx="26">
                  <c:v>15769</c:v>
                </c:pt>
                <c:pt idx="27">
                  <c:v>15335</c:v>
                </c:pt>
                <c:pt idx="28">
                  <c:v>15231</c:v>
                </c:pt>
                <c:pt idx="30">
                  <c:v>4739</c:v>
                </c:pt>
                <c:pt idx="31">
                  <c:v>4658</c:v>
                </c:pt>
                <c:pt idx="32">
                  <c:v>5446</c:v>
                </c:pt>
                <c:pt idx="33">
                  <c:v>5502</c:v>
                </c:pt>
                <c:pt idx="34">
                  <c:v>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8-44D7-A14A-B6E6E0AB4777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IkäKeli'!$F$8:$F$42</c:f>
              <c:numCache>
                <c:formatCode>General</c:formatCode>
                <c:ptCount val="35"/>
                <c:pt idx="0">
                  <c:v>2399</c:v>
                </c:pt>
                <c:pt idx="1">
                  <c:v>2679</c:v>
                </c:pt>
                <c:pt idx="2">
                  <c:v>3058</c:v>
                </c:pt>
                <c:pt idx="3">
                  <c:v>3404</c:v>
                </c:pt>
                <c:pt idx="4">
                  <c:v>3982</c:v>
                </c:pt>
                <c:pt idx="6">
                  <c:v>8334</c:v>
                </c:pt>
                <c:pt idx="7">
                  <c:v>7584</c:v>
                </c:pt>
                <c:pt idx="8">
                  <c:v>7594</c:v>
                </c:pt>
                <c:pt idx="9">
                  <c:v>7890</c:v>
                </c:pt>
                <c:pt idx="10">
                  <c:v>7681</c:v>
                </c:pt>
                <c:pt idx="12">
                  <c:v>8315</c:v>
                </c:pt>
                <c:pt idx="13">
                  <c:v>7760</c:v>
                </c:pt>
                <c:pt idx="14">
                  <c:v>7176</c:v>
                </c:pt>
                <c:pt idx="15">
                  <c:v>6817</c:v>
                </c:pt>
                <c:pt idx="16">
                  <c:v>6534</c:v>
                </c:pt>
                <c:pt idx="18">
                  <c:v>31517</c:v>
                </c:pt>
                <c:pt idx="19">
                  <c:v>29754</c:v>
                </c:pt>
                <c:pt idx="20">
                  <c:v>27696</c:v>
                </c:pt>
                <c:pt idx="21">
                  <c:v>26820</c:v>
                </c:pt>
                <c:pt idx="22">
                  <c:v>26766</c:v>
                </c:pt>
                <c:pt idx="24">
                  <c:v>25548</c:v>
                </c:pt>
                <c:pt idx="25">
                  <c:v>25471</c:v>
                </c:pt>
                <c:pt idx="26">
                  <c:v>24834</c:v>
                </c:pt>
                <c:pt idx="27">
                  <c:v>24923</c:v>
                </c:pt>
                <c:pt idx="28">
                  <c:v>25057</c:v>
                </c:pt>
                <c:pt idx="30">
                  <c:v>7805</c:v>
                </c:pt>
                <c:pt idx="31">
                  <c:v>8097</c:v>
                </c:pt>
                <c:pt idx="32">
                  <c:v>8158</c:v>
                </c:pt>
                <c:pt idx="33">
                  <c:v>8524</c:v>
                </c:pt>
                <c:pt idx="34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8-44D7-A14A-B6E6E0AB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035136"/>
        <c:axId val="163611200"/>
      </c:barChart>
      <c:catAx>
        <c:axId val="163035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200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336814621410197"/>
              <c:y val="6.944444444444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035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60313315927004"/>
          <c:y val="0.9347235345581888"/>
          <c:w val="0.81201044386422949"/>
          <c:h val="3.05555555555555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796344647631"/>
          <c:y val="0.25396904132267489"/>
          <c:w val="0.75195822454308936"/>
          <c:h val="0.593652634091747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IkäKeli'!$J$58:$J$68</c:f>
              <c:numCache>
                <c:formatCode>#,##0</c:formatCode>
                <c:ptCount val="11"/>
                <c:pt idx="0">
                  <c:v>21445</c:v>
                </c:pt>
                <c:pt idx="1">
                  <c:v>21744</c:v>
                </c:pt>
                <c:pt idx="2">
                  <c:v>14949</c:v>
                </c:pt>
                <c:pt idx="3">
                  <c:v>14772</c:v>
                </c:pt>
                <c:pt idx="4">
                  <c:v>17722</c:v>
                </c:pt>
                <c:pt idx="6">
                  <c:v>7875</c:v>
                </c:pt>
                <c:pt idx="7">
                  <c:v>8167</c:v>
                </c:pt>
                <c:pt idx="8">
                  <c:v>5696</c:v>
                </c:pt>
                <c:pt idx="9">
                  <c:v>5591</c:v>
                </c:pt>
                <c:pt idx="1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4-4B2D-800B-FCB4DC3F9194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IkäKeli'!$K$58:$K$68</c:f>
              <c:numCache>
                <c:formatCode>#,##0</c:formatCode>
                <c:ptCount val="11"/>
                <c:pt idx="0">
                  <c:v>6534</c:v>
                </c:pt>
                <c:pt idx="1">
                  <c:v>7650</c:v>
                </c:pt>
                <c:pt idx="2">
                  <c:v>8185</c:v>
                </c:pt>
                <c:pt idx="3">
                  <c:v>9297</c:v>
                </c:pt>
                <c:pt idx="4">
                  <c:v>6325</c:v>
                </c:pt>
                <c:pt idx="6">
                  <c:v>2434</c:v>
                </c:pt>
                <c:pt idx="7">
                  <c:v>3079</c:v>
                </c:pt>
                <c:pt idx="8">
                  <c:v>3297</c:v>
                </c:pt>
                <c:pt idx="9">
                  <c:v>4055</c:v>
                </c:pt>
                <c:pt idx="10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4-4B2D-800B-FCB4DC3F9194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IkäKeli'!$L$58:$L$68</c:f>
              <c:numCache>
                <c:formatCode>#,##0</c:formatCode>
                <c:ptCount val="11"/>
                <c:pt idx="0">
                  <c:v>38840</c:v>
                </c:pt>
                <c:pt idx="1">
                  <c:v>36594</c:v>
                </c:pt>
                <c:pt idx="2">
                  <c:v>41682</c:v>
                </c:pt>
                <c:pt idx="3">
                  <c:v>40029</c:v>
                </c:pt>
                <c:pt idx="4">
                  <c:v>37078</c:v>
                </c:pt>
                <c:pt idx="6">
                  <c:v>14380</c:v>
                </c:pt>
                <c:pt idx="7">
                  <c:v>13655</c:v>
                </c:pt>
                <c:pt idx="8">
                  <c:v>16156</c:v>
                </c:pt>
                <c:pt idx="9">
                  <c:v>15871</c:v>
                </c:pt>
                <c:pt idx="10">
                  <c:v>15628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4-4B2D-800B-FCB4DC3F9194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IkäKeli'!$F$58:$F$68</c:f>
              <c:numCache>
                <c:formatCode>General</c:formatCode>
                <c:ptCount val="11"/>
                <c:pt idx="0">
                  <c:v>66819</c:v>
                </c:pt>
                <c:pt idx="1">
                  <c:v>65988</c:v>
                </c:pt>
                <c:pt idx="2">
                  <c:v>64816</c:v>
                </c:pt>
                <c:pt idx="3">
                  <c:v>64098</c:v>
                </c:pt>
                <c:pt idx="4">
                  <c:v>61125</c:v>
                </c:pt>
                <c:pt idx="6">
                  <c:v>24689</c:v>
                </c:pt>
                <c:pt idx="7">
                  <c:v>24901</c:v>
                </c:pt>
                <c:pt idx="8">
                  <c:v>25149</c:v>
                </c:pt>
                <c:pt idx="9">
                  <c:v>25517</c:v>
                </c:pt>
                <c:pt idx="10">
                  <c:v>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4-4B2D-800B-FCB4DC3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8768"/>
        <c:axId val="163611776"/>
      </c:barChart>
      <c:catAx>
        <c:axId val="16316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776"/>
        <c:scaling>
          <c:orientation val="minMax"/>
          <c:max val="8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59791122715429"/>
              <c:y val="7.3016206307544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1409921671041"/>
          <c:y val="0.8952407615714707"/>
          <c:w val="0.80163109433196233"/>
          <c:h val="6.98416031329420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819061427198"/>
          <c:y val="9.4545566460188413E-2"/>
          <c:w val="0.81140524646477785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IkäKeli'!$U$88:$U$128</c:f>
              <c:numCache>
                <c:formatCode>#,##0</c:formatCode>
                <c:ptCount val="41"/>
                <c:pt idx="0">
                  <c:v>1218</c:v>
                </c:pt>
                <c:pt idx="1">
                  <c:v>1023</c:v>
                </c:pt>
                <c:pt idx="2">
                  <c:v>979</c:v>
                </c:pt>
                <c:pt idx="3">
                  <c:v>1013</c:v>
                </c:pt>
                <c:pt idx="4">
                  <c:v>1138</c:v>
                </c:pt>
                <c:pt idx="6">
                  <c:v>966</c:v>
                </c:pt>
                <c:pt idx="7">
                  <c:v>786</c:v>
                </c:pt>
                <c:pt idx="8">
                  <c:v>693</c:v>
                </c:pt>
                <c:pt idx="9">
                  <c:v>695</c:v>
                </c:pt>
                <c:pt idx="10">
                  <c:v>722</c:v>
                </c:pt>
                <c:pt idx="12">
                  <c:v>215</c:v>
                </c:pt>
                <c:pt idx="13">
                  <c:v>168</c:v>
                </c:pt>
                <c:pt idx="14">
                  <c:v>138</c:v>
                </c:pt>
                <c:pt idx="15">
                  <c:v>124</c:v>
                </c:pt>
                <c:pt idx="16">
                  <c:v>137</c:v>
                </c:pt>
                <c:pt idx="18">
                  <c:v>97</c:v>
                </c:pt>
                <c:pt idx="19">
                  <c:v>74</c:v>
                </c:pt>
                <c:pt idx="20">
                  <c:v>92</c:v>
                </c:pt>
                <c:pt idx="21">
                  <c:v>66</c:v>
                </c:pt>
                <c:pt idx="22">
                  <c:v>81</c:v>
                </c:pt>
                <c:pt idx="24">
                  <c:v>1792</c:v>
                </c:pt>
                <c:pt idx="25">
                  <c:v>1590</c:v>
                </c:pt>
                <c:pt idx="26">
                  <c:v>1580</c:v>
                </c:pt>
                <c:pt idx="27">
                  <c:v>1589</c:v>
                </c:pt>
                <c:pt idx="28">
                  <c:v>1664</c:v>
                </c:pt>
                <c:pt idx="30">
                  <c:v>21</c:v>
                </c:pt>
                <c:pt idx="31">
                  <c:v>17</c:v>
                </c:pt>
                <c:pt idx="32">
                  <c:v>11</c:v>
                </c:pt>
                <c:pt idx="33">
                  <c:v>30</c:v>
                </c:pt>
                <c:pt idx="34">
                  <c:v>24</c:v>
                </c:pt>
                <c:pt idx="36">
                  <c:v>1191</c:v>
                </c:pt>
                <c:pt idx="37">
                  <c:v>1022</c:v>
                </c:pt>
                <c:pt idx="38">
                  <c:v>977</c:v>
                </c:pt>
                <c:pt idx="39">
                  <c:v>1178</c:v>
                </c:pt>
                <c:pt idx="4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58C-B3C3-92B88D957DE3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IkäKeli'!$V$88:$V$128</c:f>
              <c:numCache>
                <c:formatCode>#,##0</c:formatCode>
                <c:ptCount val="41"/>
                <c:pt idx="0">
                  <c:v>228</c:v>
                </c:pt>
                <c:pt idx="1">
                  <c:v>189</c:v>
                </c:pt>
                <c:pt idx="2">
                  <c:v>196</c:v>
                </c:pt>
                <c:pt idx="3">
                  <c:v>219</c:v>
                </c:pt>
                <c:pt idx="4">
                  <c:v>249</c:v>
                </c:pt>
                <c:pt idx="6">
                  <c:v>289</c:v>
                </c:pt>
                <c:pt idx="7">
                  <c:v>259</c:v>
                </c:pt>
                <c:pt idx="8">
                  <c:v>215</c:v>
                </c:pt>
                <c:pt idx="9">
                  <c:v>256</c:v>
                </c:pt>
                <c:pt idx="10">
                  <c:v>288</c:v>
                </c:pt>
                <c:pt idx="12">
                  <c:v>69</c:v>
                </c:pt>
                <c:pt idx="13">
                  <c:v>58</c:v>
                </c:pt>
                <c:pt idx="14">
                  <c:v>55</c:v>
                </c:pt>
                <c:pt idx="15">
                  <c:v>61</c:v>
                </c:pt>
                <c:pt idx="16">
                  <c:v>53</c:v>
                </c:pt>
                <c:pt idx="18">
                  <c:v>409</c:v>
                </c:pt>
                <c:pt idx="19">
                  <c:v>369</c:v>
                </c:pt>
                <c:pt idx="20">
                  <c:v>322</c:v>
                </c:pt>
                <c:pt idx="21">
                  <c:v>399</c:v>
                </c:pt>
                <c:pt idx="22">
                  <c:v>476</c:v>
                </c:pt>
                <c:pt idx="24">
                  <c:v>33</c:v>
                </c:pt>
                <c:pt idx="25">
                  <c:v>28</c:v>
                </c:pt>
                <c:pt idx="26">
                  <c:v>24</c:v>
                </c:pt>
                <c:pt idx="27">
                  <c:v>18</c:v>
                </c:pt>
                <c:pt idx="28">
                  <c:v>15</c:v>
                </c:pt>
                <c:pt idx="30">
                  <c:v>105</c:v>
                </c:pt>
                <c:pt idx="31">
                  <c:v>97</c:v>
                </c:pt>
                <c:pt idx="32">
                  <c:v>67</c:v>
                </c:pt>
                <c:pt idx="33">
                  <c:v>113</c:v>
                </c:pt>
                <c:pt idx="34">
                  <c:v>101</c:v>
                </c:pt>
                <c:pt idx="36">
                  <c:v>545</c:v>
                </c:pt>
                <c:pt idx="37">
                  <c:v>612</c:v>
                </c:pt>
                <c:pt idx="38">
                  <c:v>604</c:v>
                </c:pt>
                <c:pt idx="39">
                  <c:v>774</c:v>
                </c:pt>
                <c:pt idx="40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58C-B3C3-92B88D957DE3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IkäKeli'!$E$88:$E$128</c:f>
              <c:numCache>
                <c:formatCode>General</c:formatCode>
                <c:ptCount val="41"/>
                <c:pt idx="0">
                  <c:v>1446</c:v>
                </c:pt>
                <c:pt idx="1">
                  <c:v>1212</c:v>
                </c:pt>
                <c:pt idx="2">
                  <c:v>1175</c:v>
                </c:pt>
                <c:pt idx="3">
                  <c:v>1232</c:v>
                </c:pt>
                <c:pt idx="4">
                  <c:v>1387</c:v>
                </c:pt>
                <c:pt idx="6">
                  <c:v>1255</c:v>
                </c:pt>
                <c:pt idx="7">
                  <c:v>1045</c:v>
                </c:pt>
                <c:pt idx="8">
                  <c:v>908</c:v>
                </c:pt>
                <c:pt idx="9">
                  <c:v>951</c:v>
                </c:pt>
                <c:pt idx="10">
                  <c:v>1010</c:v>
                </c:pt>
                <c:pt idx="12">
                  <c:v>284</c:v>
                </c:pt>
                <c:pt idx="13">
                  <c:v>226</c:v>
                </c:pt>
                <c:pt idx="14">
                  <c:v>193</c:v>
                </c:pt>
                <c:pt idx="15">
                  <c:v>185</c:v>
                </c:pt>
                <c:pt idx="16">
                  <c:v>190</c:v>
                </c:pt>
                <c:pt idx="18">
                  <c:v>506</c:v>
                </c:pt>
                <c:pt idx="19">
                  <c:v>443</c:v>
                </c:pt>
                <c:pt idx="20">
                  <c:v>414</c:v>
                </c:pt>
                <c:pt idx="21">
                  <c:v>465</c:v>
                </c:pt>
                <c:pt idx="22">
                  <c:v>557</c:v>
                </c:pt>
                <c:pt idx="24">
                  <c:v>1825</c:v>
                </c:pt>
                <c:pt idx="25">
                  <c:v>1618</c:v>
                </c:pt>
                <c:pt idx="26">
                  <c:v>1604</c:v>
                </c:pt>
                <c:pt idx="27">
                  <c:v>1607</c:v>
                </c:pt>
                <c:pt idx="28">
                  <c:v>1679</c:v>
                </c:pt>
                <c:pt idx="30">
                  <c:v>126</c:v>
                </c:pt>
                <c:pt idx="31">
                  <c:v>114</c:v>
                </c:pt>
                <c:pt idx="32">
                  <c:v>78</c:v>
                </c:pt>
                <c:pt idx="33">
                  <c:v>143</c:v>
                </c:pt>
                <c:pt idx="34">
                  <c:v>125</c:v>
                </c:pt>
                <c:pt idx="36">
                  <c:v>1736</c:v>
                </c:pt>
                <c:pt idx="37">
                  <c:v>1634</c:v>
                </c:pt>
                <c:pt idx="38">
                  <c:v>1581</c:v>
                </c:pt>
                <c:pt idx="39">
                  <c:v>1952</c:v>
                </c:pt>
                <c:pt idx="40">
                  <c:v>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A-458C-B3C3-92B88D95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9280"/>
        <c:axId val="163613504"/>
      </c:barChart>
      <c:catAx>
        <c:axId val="163169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3504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1228162269190033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9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43905695998541"/>
          <c:y val="0.96484963015987668"/>
          <c:w val="0.68201892526592056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0</xdr:rowOff>
    </xdr:from>
    <xdr:to>
      <xdr:col>21</xdr:col>
      <xdr:colOff>0</xdr:colOff>
      <xdr:row>37</xdr:row>
      <xdr:rowOff>0</xdr:rowOff>
    </xdr:to>
    <xdr:graphicFrame macro="">
      <xdr:nvGraphicFramePr>
        <xdr:cNvPr id="88115" name="Chart 6">
          <a:extLst>
            <a:ext uri="{FF2B5EF4-FFF2-40B4-BE49-F238E27FC236}">
              <a16:creationId xmlns:a16="http://schemas.microsoft.com/office/drawing/2014/main" id="{00000000-0008-0000-0A00-000033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43</xdr:row>
      <xdr:rowOff>0</xdr:rowOff>
    </xdr:from>
    <xdr:to>
      <xdr:col>32</xdr:col>
      <xdr:colOff>9525</xdr:colOff>
      <xdr:row>70</xdr:row>
      <xdr:rowOff>9525</xdr:rowOff>
    </xdr:to>
    <xdr:graphicFrame macro="">
      <xdr:nvGraphicFramePr>
        <xdr:cNvPr id="88116" name="Chart 7">
          <a:extLst>
            <a:ext uri="{FF2B5EF4-FFF2-40B4-BE49-F238E27FC236}">
              <a16:creationId xmlns:a16="http://schemas.microsoft.com/office/drawing/2014/main" id="{00000000-0008-0000-0A00-000034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66675</xdr:colOff>
      <xdr:row>82</xdr:row>
      <xdr:rowOff>9526</xdr:rowOff>
    </xdr:from>
    <xdr:to>
      <xdr:col>44</xdr:col>
      <xdr:colOff>76200</xdr:colOff>
      <xdr:row>109</xdr:row>
      <xdr:rowOff>1</xdr:rowOff>
    </xdr:to>
    <xdr:graphicFrame macro="">
      <xdr:nvGraphicFramePr>
        <xdr:cNvPr id="88117" name="Chart 9">
          <a:extLst>
            <a:ext uri="{FF2B5EF4-FFF2-40B4-BE49-F238E27FC236}">
              <a16:creationId xmlns:a16="http://schemas.microsoft.com/office/drawing/2014/main" id="{00000000-0008-0000-0A00-000035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121</xdr:row>
      <xdr:rowOff>0</xdr:rowOff>
    </xdr:from>
    <xdr:to>
      <xdr:col>56</xdr:col>
      <xdr:colOff>9525</xdr:colOff>
      <xdr:row>142</xdr:row>
      <xdr:rowOff>0</xdr:rowOff>
    </xdr:to>
    <xdr:graphicFrame macro="">
      <xdr:nvGraphicFramePr>
        <xdr:cNvPr id="88118" name="Chart 10">
          <a:extLst>
            <a:ext uri="{FF2B5EF4-FFF2-40B4-BE49-F238E27FC236}">
              <a16:creationId xmlns:a16="http://schemas.microsoft.com/office/drawing/2014/main" id="{00000000-0008-0000-0A00-000036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0.78246</cdr:x>
      <cdr:y>0.1375</cdr:y>
    </cdr:from>
    <cdr:to>
      <cdr:x>0.85879</cdr:x>
      <cdr:y>0.46806</cdr:y>
    </cdr:to>
    <cdr:sp macro="" textlink="">
      <cdr:nvSpPr>
        <cdr:cNvPr id="290817" name="Text Box 1025">
          <a:extLst xmlns:a="http://schemas.openxmlformats.org/drawingml/2006/main">
            <a:ext uri="{FF2B5EF4-FFF2-40B4-BE49-F238E27FC236}">
              <a16:creationId xmlns:a16="http://schemas.microsoft.com/office/drawing/2014/main" id="{7C1B628D-154A-418F-B5AE-3025E54E7B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860231" y="1937232"/>
          <a:ext cx="2266950" cy="2784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0.92976</cdr:x>
      <cdr:y>0.24048</cdr:y>
    </cdr:from>
    <cdr:to>
      <cdr:x>0.98674</cdr:x>
      <cdr:y>0.95682</cdr:y>
    </cdr:to>
    <cdr:sp macro="" textlink="">
      <cdr:nvSpPr>
        <cdr:cNvPr id="294913" name="Text Box 1">
          <a:extLst xmlns:a="http://schemas.openxmlformats.org/drawingml/2006/main">
            <a:ext uri="{FF2B5EF4-FFF2-40B4-BE49-F238E27FC236}">
              <a16:creationId xmlns:a16="http://schemas.microsoft.com/office/drawing/2014/main" id="{FD0AEC46-3D7B-4750-90B5-40748CD5EA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862" y="726999"/>
          <a:ext cx="208397" cy="2156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0.44956</cdr:x>
      <cdr:y>0.418</cdr:y>
    </cdr:from>
    <cdr:to>
      <cdr:x>0.94113</cdr:x>
      <cdr:y>0.44485</cdr:y>
    </cdr:to>
    <cdr:sp macro="" textlink="">
      <cdr:nvSpPr>
        <cdr:cNvPr id="296961" name="Text Box 1025">
          <a:extLst xmlns:a="http://schemas.openxmlformats.org/drawingml/2006/main">
            <a:ext uri="{FF2B5EF4-FFF2-40B4-BE49-F238E27FC236}">
              <a16:creationId xmlns:a16="http://schemas.microsoft.com/office/drawing/2014/main" id="{F1C182E6-86AE-4FCA-8503-96043EFAA3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625" y="3284695"/>
          <a:ext cx="2135079" cy="21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0.90227</cdr:x>
      <cdr:y>0.24875</cdr:y>
    </cdr:from>
    <cdr:to>
      <cdr:x>0.965</cdr:x>
      <cdr:y>0.86232</cdr:y>
    </cdr:to>
    <cdr:sp macro="" textlink="">
      <cdr:nvSpPr>
        <cdr:cNvPr id="164866" name="Text Box 2050">
          <a:extLst xmlns:a="http://schemas.openxmlformats.org/drawingml/2006/main">
            <a:ext uri="{FF2B5EF4-FFF2-40B4-BE49-F238E27FC236}">
              <a16:creationId xmlns:a16="http://schemas.microsoft.com/office/drawing/2014/main" id="{9D33DE3C-8DCD-484F-88F3-6EA154D61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304" y="794550"/>
          <a:ext cx="191191" cy="1951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91</xdr:row>
      <xdr:rowOff>9525</xdr:rowOff>
    </xdr:from>
    <xdr:to>
      <xdr:col>24</xdr:col>
      <xdr:colOff>123825</xdr:colOff>
      <xdr:row>111</xdr:row>
      <xdr:rowOff>66675</xdr:rowOff>
    </xdr:to>
    <xdr:graphicFrame macro="">
      <xdr:nvGraphicFramePr>
        <xdr:cNvPr id="175172" name="Chart 6">
          <a:extLst>
            <a:ext uri="{FF2B5EF4-FFF2-40B4-BE49-F238E27FC236}">
              <a16:creationId xmlns:a16="http://schemas.microsoft.com/office/drawing/2014/main" id="{00000000-0008-0000-0D00-000044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35</xdr:row>
      <xdr:rowOff>76200</xdr:rowOff>
    </xdr:from>
    <xdr:to>
      <xdr:col>50</xdr:col>
      <xdr:colOff>38100</xdr:colOff>
      <xdr:row>77</xdr:row>
      <xdr:rowOff>38100</xdr:rowOff>
    </xdr:to>
    <xdr:graphicFrame macro="">
      <xdr:nvGraphicFramePr>
        <xdr:cNvPr id="175173" name="Chart 9">
          <a:extLst>
            <a:ext uri="{FF2B5EF4-FFF2-40B4-BE49-F238E27FC236}">
              <a16:creationId xmlns:a16="http://schemas.microsoft.com/office/drawing/2014/main" id="{00000000-0008-0000-0D00-000045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0</xdr:colOff>
      <xdr:row>125</xdr:row>
      <xdr:rowOff>76200</xdr:rowOff>
    </xdr:from>
    <xdr:to>
      <xdr:col>61</xdr:col>
      <xdr:colOff>38100</xdr:colOff>
      <xdr:row>167</xdr:row>
      <xdr:rowOff>38100</xdr:rowOff>
    </xdr:to>
    <xdr:graphicFrame macro="">
      <xdr:nvGraphicFramePr>
        <xdr:cNvPr id="175174" name="Chart 11">
          <a:extLst>
            <a:ext uri="{FF2B5EF4-FFF2-40B4-BE49-F238E27FC236}">
              <a16:creationId xmlns:a16="http://schemas.microsoft.com/office/drawing/2014/main" id="{00000000-0008-0000-0D00-000046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24</xdr:col>
      <xdr:colOff>104775</xdr:colOff>
      <xdr:row>27</xdr:row>
      <xdr:rowOff>57150</xdr:rowOff>
    </xdr:to>
    <xdr:graphicFrame macro="">
      <xdr:nvGraphicFramePr>
        <xdr:cNvPr id="175175" name="Chart 1">
          <a:extLst>
            <a:ext uri="{FF2B5EF4-FFF2-40B4-BE49-F238E27FC236}">
              <a16:creationId xmlns:a16="http://schemas.microsoft.com/office/drawing/2014/main" id="{00000000-0008-0000-0D00-000047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0.14069</cdr:x>
      <cdr:y>0.06321</cdr:y>
    </cdr:from>
    <cdr:to>
      <cdr:x>0.52801</cdr:x>
      <cdr:y>0.1185</cdr:y>
    </cdr:to>
    <cdr:sp macro="" textlink="">
      <cdr:nvSpPr>
        <cdr:cNvPr id="198657" name="Text Box 1025">
          <a:extLst xmlns:a="http://schemas.openxmlformats.org/drawingml/2006/main">
            <a:ext uri="{FF2B5EF4-FFF2-40B4-BE49-F238E27FC236}">
              <a16:creationId xmlns:a16="http://schemas.microsoft.com/office/drawing/2014/main" id="{86F1E722-D416-4B45-821F-55A1DDFB95D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03" y="208317"/>
          <a:ext cx="2172972" cy="182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0.32474</cdr:x>
      <cdr:y>0.1214</cdr:y>
    </cdr:from>
    <cdr:to>
      <cdr:x>0.89435</cdr:x>
      <cdr:y>0.15054</cdr:y>
    </cdr:to>
    <cdr:sp macro="" textlink="">
      <cdr:nvSpPr>
        <cdr:cNvPr id="300033" name="Text Box 1">
          <a:extLst xmlns:a="http://schemas.openxmlformats.org/drawingml/2006/main">
            <a:ext uri="{FF2B5EF4-FFF2-40B4-BE49-F238E27FC236}">
              <a16:creationId xmlns:a16="http://schemas.microsoft.com/office/drawing/2014/main" id="{5132BF21-91D3-4DE9-8F01-B5BE8F20AB3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0150" y="860313"/>
          <a:ext cx="2105099" cy="2064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0.82489</cdr:x>
      <cdr:y>0.16682</cdr:y>
    </cdr:from>
    <cdr:to>
      <cdr:x>0.87887</cdr:x>
      <cdr:y>0.47312</cdr:y>
    </cdr:to>
    <cdr:sp macro="" textlink="">
      <cdr:nvSpPr>
        <cdr:cNvPr id="303105" name="Text Box 2049">
          <a:extLst xmlns:a="http://schemas.openxmlformats.org/drawingml/2006/main">
            <a:ext uri="{FF2B5EF4-FFF2-40B4-BE49-F238E27FC236}">
              <a16:creationId xmlns:a16="http://schemas.microsoft.com/office/drawing/2014/main" id="{9DEB52DB-9684-4B22-97B1-60F58627B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529" y="1182152"/>
          <a:ext cx="199496" cy="2170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0.59293</cdr:x>
      <cdr:y>0.14162</cdr:y>
    </cdr:from>
    <cdr:to>
      <cdr:x>0.97235</cdr:x>
      <cdr:y>0.19942</cdr:y>
    </cdr:to>
    <cdr:sp macro="" textlink="">
      <cdr:nvSpPr>
        <cdr:cNvPr id="176130" name="Text Box 2">
          <a:extLst xmlns:a="http://schemas.openxmlformats.org/drawingml/2006/main">
            <a:ext uri="{FF2B5EF4-FFF2-40B4-BE49-F238E27FC236}">
              <a16:creationId xmlns:a16="http://schemas.microsoft.com/office/drawing/2014/main" id="{FAB22AD0-BBF5-4006-B9E3-E4F23C04F83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6650" y="466725"/>
          <a:ext cx="2352675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73</xdr:row>
      <xdr:rowOff>9525</xdr:rowOff>
    </xdr:from>
    <xdr:to>
      <xdr:col>37</xdr:col>
      <xdr:colOff>66675</xdr:colOff>
      <xdr:row>82</xdr:row>
      <xdr:rowOff>28575</xdr:rowOff>
    </xdr:to>
    <xdr:sp macro="" textlink="">
      <xdr:nvSpPr>
        <xdr:cNvPr id="354330" name="Line 2">
          <a:extLst>
            <a:ext uri="{FF2B5EF4-FFF2-40B4-BE49-F238E27FC236}">
              <a16:creationId xmlns:a16="http://schemas.microsoft.com/office/drawing/2014/main" id="{00000000-0008-0000-0F00-00001A680500}"/>
            </a:ext>
          </a:extLst>
        </xdr:cNvPr>
        <xdr:cNvSpPr>
          <a:spLocks noChangeShapeType="1"/>
        </xdr:cNvSpPr>
      </xdr:nvSpPr>
      <xdr:spPr bwMode="auto">
        <a:xfrm>
          <a:off x="9525000" y="13096875"/>
          <a:ext cx="11791950" cy="16478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>
      <xdr:col>16</xdr:col>
      <xdr:colOff>0</xdr:colOff>
      <xdr:row>73</xdr:row>
      <xdr:rowOff>19050</xdr:rowOff>
    </xdr:from>
    <xdr:to>
      <xdr:col>24</xdr:col>
      <xdr:colOff>352425</xdr:colOff>
      <xdr:row>76</xdr:row>
      <xdr:rowOff>76200</xdr:rowOff>
    </xdr:to>
    <xdr:sp macro="" textlink="">
      <xdr:nvSpPr>
        <xdr:cNvPr id="354331" name="Line 3">
          <a:extLst>
            <a:ext uri="{FF2B5EF4-FFF2-40B4-BE49-F238E27FC236}">
              <a16:creationId xmlns:a16="http://schemas.microsoft.com/office/drawing/2014/main" id="{00000000-0008-0000-0F00-00001B680500}"/>
            </a:ext>
          </a:extLst>
        </xdr:cNvPr>
        <xdr:cNvSpPr>
          <a:spLocks noChangeShapeType="1"/>
        </xdr:cNvSpPr>
      </xdr:nvSpPr>
      <xdr:spPr bwMode="auto">
        <a:xfrm>
          <a:off x="9525000" y="13106400"/>
          <a:ext cx="4105275" cy="5429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0.92332</cdr:x>
      <cdr:y>0.32364</cdr:y>
    </cdr:from>
    <cdr:to>
      <cdr:x>0.98656</cdr:x>
      <cdr:y>0.83047</cdr:y>
    </cdr:to>
    <cdr:sp macro="" textlink="">
      <cdr:nvSpPr>
        <cdr:cNvPr id="242689" name="Text Box 1025">
          <a:extLst xmlns:a="http://schemas.openxmlformats.org/drawingml/2006/main">
            <a:ext uri="{FF2B5EF4-FFF2-40B4-BE49-F238E27FC236}">
              <a16:creationId xmlns:a16="http://schemas.microsoft.com/office/drawing/2014/main" id="{720FF821-BBB7-4407-BBAC-E09BB8A380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1" y="1476054"/>
          <a:ext cx="221802" cy="2311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21</xdr:col>
      <xdr:colOff>85725</xdr:colOff>
      <xdr:row>24</xdr:row>
      <xdr:rowOff>76200</xdr:rowOff>
    </xdr:to>
    <xdr:graphicFrame macro="">
      <xdr:nvGraphicFramePr>
        <xdr:cNvPr id="207929" name="Chart 1">
          <a:extLst>
            <a:ext uri="{FF2B5EF4-FFF2-40B4-BE49-F238E27FC236}">
              <a16:creationId xmlns:a16="http://schemas.microsoft.com/office/drawing/2014/main" id="{00000000-0008-0000-1300-000039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21</xdr:col>
      <xdr:colOff>95250</xdr:colOff>
      <xdr:row>54</xdr:row>
      <xdr:rowOff>85725</xdr:rowOff>
    </xdr:to>
    <xdr:graphicFrame macro="">
      <xdr:nvGraphicFramePr>
        <xdr:cNvPr id="207930" name="Chart 2">
          <a:extLst>
            <a:ext uri="{FF2B5EF4-FFF2-40B4-BE49-F238E27FC236}">
              <a16:creationId xmlns:a16="http://schemas.microsoft.com/office/drawing/2014/main" id="{00000000-0008-0000-1300-00003A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76200</xdr:rowOff>
    </xdr:from>
    <xdr:to>
      <xdr:col>35</xdr:col>
      <xdr:colOff>28575</xdr:colOff>
      <xdr:row>87</xdr:row>
      <xdr:rowOff>133350</xdr:rowOff>
    </xdr:to>
    <xdr:graphicFrame macro="">
      <xdr:nvGraphicFramePr>
        <xdr:cNvPr id="207931" name="Chart 4">
          <a:extLst>
            <a:ext uri="{FF2B5EF4-FFF2-40B4-BE49-F238E27FC236}">
              <a16:creationId xmlns:a16="http://schemas.microsoft.com/office/drawing/2014/main" id="{00000000-0008-0000-1300-00003B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4</xdr:row>
      <xdr:rowOff>0</xdr:rowOff>
    </xdr:from>
    <xdr:to>
      <xdr:col>32</xdr:col>
      <xdr:colOff>171450</xdr:colOff>
      <xdr:row>24</xdr:row>
      <xdr:rowOff>85725</xdr:rowOff>
    </xdr:to>
    <xdr:graphicFrame macro="">
      <xdr:nvGraphicFramePr>
        <xdr:cNvPr id="207932" name="Chart 5">
          <a:extLst>
            <a:ext uri="{FF2B5EF4-FFF2-40B4-BE49-F238E27FC236}">
              <a16:creationId xmlns:a16="http://schemas.microsoft.com/office/drawing/2014/main" id="{00000000-0008-0000-1300-00003C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32</xdr:col>
      <xdr:colOff>180975</xdr:colOff>
      <xdr:row>54</xdr:row>
      <xdr:rowOff>95250</xdr:rowOff>
    </xdr:to>
    <xdr:graphicFrame macro="">
      <xdr:nvGraphicFramePr>
        <xdr:cNvPr id="207933" name="Chart 6">
          <a:extLst>
            <a:ext uri="{FF2B5EF4-FFF2-40B4-BE49-F238E27FC236}">
              <a16:creationId xmlns:a16="http://schemas.microsoft.com/office/drawing/2014/main" id="{00000000-0008-0000-1300-00003D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0.13545</cdr:x>
      <cdr:y>0.08305</cdr:y>
    </cdr:from>
    <cdr:to>
      <cdr:x>0.47514</cdr:x>
      <cdr:y>0.14943</cdr:y>
    </cdr:to>
    <cdr:sp macro="" textlink="">
      <cdr:nvSpPr>
        <cdr:cNvPr id="208897" name="Text Box 1">
          <a:extLst xmlns:a="http://schemas.openxmlformats.org/drawingml/2006/main">
            <a:ext uri="{FF2B5EF4-FFF2-40B4-BE49-F238E27FC236}">
              <a16:creationId xmlns:a16="http://schemas.microsoft.com/office/drawing/2014/main" id="{AA7074BE-82F0-4741-804B-B6D2C9DEF7A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315" y="275286"/>
          <a:ext cx="2099870" cy="220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0.12756</cdr:x>
      <cdr:y>0.19886</cdr:y>
    </cdr:from>
    <cdr:to>
      <cdr:x>0.46972</cdr:x>
      <cdr:y>0.25107</cdr:y>
    </cdr:to>
    <cdr:sp macro="" textlink="">
      <cdr:nvSpPr>
        <cdr:cNvPr id="220161" name="Text Box 1">
          <a:extLst xmlns:a="http://schemas.openxmlformats.org/drawingml/2006/main">
            <a:ext uri="{FF2B5EF4-FFF2-40B4-BE49-F238E27FC236}">
              <a16:creationId xmlns:a16="http://schemas.microsoft.com/office/drawing/2014/main" id="{E459BE88-120D-48A7-ABFF-F44F70A158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48" y="666115"/>
          <a:ext cx="2121670" cy="174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0.42421</cdr:x>
      <cdr:y>0.21087</cdr:y>
    </cdr:from>
    <cdr:to>
      <cdr:x>0.91584</cdr:x>
      <cdr:y>0.258</cdr:y>
    </cdr:to>
    <cdr:sp macro="" textlink="">
      <cdr:nvSpPr>
        <cdr:cNvPr id="313345" name="Text Box 1025">
          <a:extLst xmlns:a="http://schemas.openxmlformats.org/drawingml/2006/main">
            <a:ext uri="{FF2B5EF4-FFF2-40B4-BE49-F238E27FC236}">
              <a16:creationId xmlns:a16="http://schemas.microsoft.com/office/drawing/2014/main" id="{EAD0BB37-287F-4D74-9D85-79F3224ACF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9546" y="868845"/>
          <a:ext cx="2116603" cy="193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0.11845</cdr:x>
      <cdr:y>0.18841</cdr:y>
    </cdr:from>
    <cdr:to>
      <cdr:x>0.53471</cdr:x>
      <cdr:y>0.24573</cdr:y>
    </cdr:to>
    <cdr:sp macro="" textlink="">
      <cdr:nvSpPr>
        <cdr:cNvPr id="627713" name="Text Box 1">
          <a:extLst xmlns:a="http://schemas.openxmlformats.org/drawingml/2006/main">
            <a:ext uri="{FF2B5EF4-FFF2-40B4-BE49-F238E27FC236}">
              <a16:creationId xmlns:a16="http://schemas.microsoft.com/office/drawing/2014/main" id="{71B358ED-48E6-4EB5-9115-4723029F4C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72" y="631301"/>
          <a:ext cx="2581110" cy="1910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0.12583</cdr:x>
      <cdr:y>0.25324</cdr:y>
    </cdr:from>
    <cdr:to>
      <cdr:x>0.53077</cdr:x>
      <cdr:y>0.30473</cdr:y>
    </cdr:to>
    <cdr:sp macro="" textlink="">
      <cdr:nvSpPr>
        <cdr:cNvPr id="634881" name="Text Box 1">
          <a:extLst xmlns:a="http://schemas.openxmlformats.org/drawingml/2006/main">
            <a:ext uri="{FF2B5EF4-FFF2-40B4-BE49-F238E27FC236}">
              <a16:creationId xmlns:a16="http://schemas.microsoft.com/office/drawing/2014/main" id="{1BC614FE-55D4-4A87-9D77-DDD483639E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06" y="849814"/>
          <a:ext cx="2514814" cy="1721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0.75818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E0EA51C5-C3B1-4E6D-94C5-CDB0EDFB8B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140" y="1523305"/>
          <a:ext cx="164235" cy="20545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0.34479</cdr:x>
      <cdr:y>0.14619</cdr:y>
    </cdr:from>
    <cdr:to>
      <cdr:x>0.90167</cdr:x>
      <cdr:y>0.18237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6446597D-A69A-495C-B8C8-70A587FC84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-5400000">
          <a:off x="2200682" y="-251215"/>
          <a:ext cx="169532" cy="2042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0.86212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C83AC30B-14CE-417A-ACCD-EC799176DC2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454" y="1209078"/>
          <a:ext cx="169532" cy="2023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76200</xdr:rowOff>
    </xdr:from>
    <xdr:to>
      <xdr:col>18</xdr:col>
      <xdr:colOff>0</xdr:colOff>
      <xdr:row>53</xdr:row>
      <xdr:rowOff>0</xdr:rowOff>
    </xdr:to>
    <xdr:graphicFrame macro="">
      <xdr:nvGraphicFramePr>
        <xdr:cNvPr id="109593" name="Chart 3">
          <a:extLst>
            <a:ext uri="{FF2B5EF4-FFF2-40B4-BE49-F238E27FC236}">
              <a16:creationId xmlns:a16="http://schemas.microsoft.com/office/drawing/2014/main" id="{00000000-0008-0000-0B00-000019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61</xdr:row>
      <xdr:rowOff>76200</xdr:rowOff>
    </xdr:from>
    <xdr:to>
      <xdr:col>18</xdr:col>
      <xdr:colOff>0</xdr:colOff>
      <xdr:row>108</xdr:row>
      <xdr:rowOff>0</xdr:rowOff>
    </xdr:to>
    <xdr:graphicFrame macro="">
      <xdr:nvGraphicFramePr>
        <xdr:cNvPr id="109594" name="Chart 4">
          <a:extLst>
            <a:ext uri="{FF2B5EF4-FFF2-40B4-BE49-F238E27FC236}">
              <a16:creationId xmlns:a16="http://schemas.microsoft.com/office/drawing/2014/main" id="{00000000-0008-0000-0B00-00001A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0.39318</cdr:x>
      <cdr:y>0.41381</cdr:y>
    </cdr:from>
    <cdr:to>
      <cdr:x>0.89305</cdr:x>
      <cdr:y>0.43554</cdr:y>
    </cdr:to>
    <cdr:sp macro="" textlink="">
      <cdr:nvSpPr>
        <cdr:cNvPr id="265217" name="Text Box 1025">
          <a:extLst xmlns:a="http://schemas.openxmlformats.org/drawingml/2006/main">
            <a:ext uri="{FF2B5EF4-FFF2-40B4-BE49-F238E27FC236}">
              <a16:creationId xmlns:a16="http://schemas.microsoft.com/office/drawing/2014/main" id="{4F8A0B67-0735-4FBA-A8C1-F24E772E9E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711" y="3258858"/>
          <a:ext cx="2137779" cy="1709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0.40476</cdr:x>
      <cdr:y>0.41381</cdr:y>
    </cdr:from>
    <cdr:to>
      <cdr:x>0.90258</cdr:x>
      <cdr:y>0.44134</cdr:y>
    </cdr:to>
    <cdr:sp macro="" textlink="">
      <cdr:nvSpPr>
        <cdr:cNvPr id="268289" name="Text Box 1025">
          <a:extLst xmlns:a="http://schemas.openxmlformats.org/drawingml/2006/main">
            <a:ext uri="{FF2B5EF4-FFF2-40B4-BE49-F238E27FC236}">
              <a16:creationId xmlns:a16="http://schemas.microsoft.com/office/drawing/2014/main" id="{2AC138E9-E7CB-41D0-842A-8CCDA88B08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501" y="3154160"/>
          <a:ext cx="2108670" cy="2098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38100</xdr:rowOff>
    </xdr:from>
    <xdr:to>
      <xdr:col>17</xdr:col>
      <xdr:colOff>600075</xdr:colOff>
      <xdr:row>45</xdr:row>
      <xdr:rowOff>95250</xdr:rowOff>
    </xdr:to>
    <xdr:graphicFrame macro="">
      <xdr:nvGraphicFramePr>
        <xdr:cNvPr id="154672" name="Chart 5">
          <a:extLst>
            <a:ext uri="{FF2B5EF4-FFF2-40B4-BE49-F238E27FC236}">
              <a16:creationId xmlns:a16="http://schemas.microsoft.com/office/drawing/2014/main" id="{00000000-0008-0000-0C00-00003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54</xdr:row>
      <xdr:rowOff>76200</xdr:rowOff>
    </xdr:from>
    <xdr:to>
      <xdr:col>17</xdr:col>
      <xdr:colOff>600075</xdr:colOff>
      <xdr:row>70</xdr:row>
      <xdr:rowOff>133350</xdr:rowOff>
    </xdr:to>
    <xdr:graphicFrame macro="">
      <xdr:nvGraphicFramePr>
        <xdr:cNvPr id="154673" name="Chart 6">
          <a:extLst>
            <a:ext uri="{FF2B5EF4-FFF2-40B4-BE49-F238E27FC236}">
              <a16:creationId xmlns:a16="http://schemas.microsoft.com/office/drawing/2014/main" id="{00000000-0008-0000-0C00-00003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84</xdr:row>
      <xdr:rowOff>76200</xdr:rowOff>
    </xdr:from>
    <xdr:to>
      <xdr:col>29</xdr:col>
      <xdr:colOff>0</xdr:colOff>
      <xdr:row>131</xdr:row>
      <xdr:rowOff>0</xdr:rowOff>
    </xdr:to>
    <xdr:graphicFrame macro="">
      <xdr:nvGraphicFramePr>
        <xdr:cNvPr id="154674" name="Chart 7">
          <a:extLst>
            <a:ext uri="{FF2B5EF4-FFF2-40B4-BE49-F238E27FC236}">
              <a16:creationId xmlns:a16="http://schemas.microsoft.com/office/drawing/2014/main" id="{00000000-0008-0000-0C00-000032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9525</xdr:colOff>
      <xdr:row>141</xdr:row>
      <xdr:rowOff>104775</xdr:rowOff>
    </xdr:from>
    <xdr:to>
      <xdr:col>45</xdr:col>
      <xdr:colOff>457200</xdr:colOff>
      <xdr:row>160</xdr:row>
      <xdr:rowOff>9525</xdr:rowOff>
    </xdr:to>
    <xdr:graphicFrame macro="">
      <xdr:nvGraphicFramePr>
        <xdr:cNvPr id="154675" name="Chart 3">
          <a:extLst>
            <a:ext uri="{FF2B5EF4-FFF2-40B4-BE49-F238E27FC236}">
              <a16:creationId xmlns:a16="http://schemas.microsoft.com/office/drawing/2014/main" id="{00000000-0008-0000-0C00-000033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8AAE7-8AB4-4155-90B5-90677F29C6FE}" name="Taulukko1" displayName="Taulukko1" ref="A2:F311" totalsRowShown="0" headerRowDxfId="7" dataDxfId="6" dataCellStyle="Table text line 2">
  <autoFilter ref="A2:F311" xr:uid="{8678AAE7-8AB4-4155-90B5-90677F29C6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1DFC11-608B-43D3-94EC-F50921E8D0FB}" name="Kunta" dataDxfId="5"/>
    <tableColumn id="2" xr3:uid="{44E59128-86FE-4410-8451-AC8FAB495E1B}" name="Liikennevahinkojen määrä" dataDxfId="4" dataCellStyle="Table text line 2"/>
    <tableColumn id="3" xr3:uid="{663C7FD0-5590-4187-B8FF-9283763C1753}" name="Liikennevahingot / 1 000 asukasta" dataDxfId="3" dataCellStyle="Table text line 2"/>
    <tableColumn id="4" xr3:uid="{8324E2EF-73CF-4C00-900E-06BE6E3A6759}" name="Ulkopaikkakunnalle rekisteröityjen ajoneuvojen osuus liikennevahinkojen aiheuttajista, %" dataDxfId="2" dataCellStyle="Table text line 2"/>
    <tableColumn id="5" xr3:uid="{5D023ACB-D72C-41D1-B425-A663A077685F}" name="Henkilövahinkokorvauksia saaneiden henkilöiden määrä " dataDxfId="1" dataCellStyle="Table text line 2"/>
    <tableColumn id="6" xr3:uid="{CE35F8C8-8619-420F-9F6F-A4FE2CFDD460}" name="Henkilövahinkokorvauksia saaneiden henkilöiden määrä / 1 000 asukasta" dataDxfId="0" dataCellStyle="Table text line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YI">
  <a:themeElements>
    <a:clrScheme name="OTI">
      <a:dk1>
        <a:srgbClr val="000000"/>
      </a:dk1>
      <a:lt1>
        <a:srgbClr val="FFFFFF"/>
      </a:lt1>
      <a:dk2>
        <a:srgbClr val="9D9E9F"/>
      </a:dk2>
      <a:lt2>
        <a:srgbClr val="E6E6E6"/>
      </a:lt2>
      <a:accent1>
        <a:srgbClr val="FDDC18"/>
      </a:accent1>
      <a:accent2>
        <a:srgbClr val="000000"/>
      </a:accent2>
      <a:accent3>
        <a:srgbClr val="EBEBEB"/>
      </a:accent3>
      <a:accent4>
        <a:srgbClr val="FFFF00"/>
      </a:accent4>
      <a:accent5>
        <a:srgbClr val="9D9E9F"/>
      </a:accent5>
      <a:accent6>
        <a:srgbClr val="E6E6E6"/>
      </a:accent6>
      <a:hlink>
        <a:srgbClr val="FDDC18"/>
      </a:hlink>
      <a:folHlink>
        <a:srgbClr val="9D9E9F"/>
      </a:folHlink>
    </a:clrScheme>
    <a:fontScheme name="OT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bg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Presentation1" id="{5D7E7D40-5FA4-45C6-99D8-9CD33344A62A}" vid="{AD50EC22-257D-45B3-812B-DA401E87882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1"/>
  <sheetViews>
    <sheetView tabSelected="1" zoomScale="115" zoomScaleNormal="115" workbookViewId="0"/>
  </sheetViews>
  <sheetFormatPr defaultColWidth="8.85546875" defaultRowHeight="11.4" x14ac:dyDescent="0.25"/>
  <cols>
    <col min="1" max="1" width="54.42578125" style="1" customWidth="1"/>
    <col min="2" max="2" width="26.5703125" style="1" customWidth="1"/>
    <col min="3" max="3" width="24.42578125" style="1" customWidth="1"/>
    <col min="4" max="4" width="34.140625" style="1" customWidth="1"/>
    <col min="5" max="5" width="36.42578125" style="1" customWidth="1"/>
    <col min="6" max="6" width="37.28515625" style="1" customWidth="1"/>
    <col min="7" max="13" width="10.42578125" style="1" customWidth="1"/>
    <col min="14" max="16384" width="8.85546875" style="1"/>
  </cols>
  <sheetData>
    <row r="1" spans="1:14" ht="19.2" x14ac:dyDescent="0.25">
      <c r="A1" s="380" t="s">
        <v>646</v>
      </c>
      <c r="D1" s="378"/>
      <c r="F1" s="378"/>
      <c r="G1" s="378"/>
      <c r="H1" s="378"/>
      <c r="I1" s="378"/>
      <c r="J1" s="378"/>
      <c r="K1" s="378"/>
      <c r="L1" s="378"/>
      <c r="M1" s="378"/>
    </row>
    <row r="2" spans="1:14" ht="99.6" customHeight="1" x14ac:dyDescent="0.25">
      <c r="A2" s="381" t="s">
        <v>331</v>
      </c>
      <c r="B2" s="383" t="s">
        <v>332</v>
      </c>
      <c r="C2" s="383" t="s">
        <v>333</v>
      </c>
      <c r="D2" s="383" t="s">
        <v>334</v>
      </c>
      <c r="E2" s="383" t="s">
        <v>647</v>
      </c>
      <c r="F2" s="383" t="s">
        <v>648</v>
      </c>
      <c r="G2" s="382"/>
      <c r="H2" s="382"/>
      <c r="I2" s="383"/>
      <c r="J2" s="383"/>
      <c r="K2" s="378"/>
      <c r="L2" s="378"/>
      <c r="M2" s="378"/>
      <c r="N2" s="378"/>
    </row>
    <row r="3" spans="1:14" ht="19.2" x14ac:dyDescent="0.25">
      <c r="A3" s="384" t="s">
        <v>335</v>
      </c>
      <c r="B3" s="389">
        <v>404</v>
      </c>
      <c r="C3" s="391">
        <v>24.5906628522734</v>
      </c>
      <c r="D3" s="391">
        <v>70.544554455445606</v>
      </c>
      <c r="E3" s="391">
        <v>80</v>
      </c>
      <c r="F3" s="392">
        <v>4.8694381885690001</v>
      </c>
      <c r="G3" s="385"/>
      <c r="H3" s="385"/>
      <c r="I3" s="391"/>
      <c r="J3" s="391"/>
      <c r="K3" s="378"/>
      <c r="L3" s="378"/>
      <c r="M3" s="378"/>
      <c r="N3" s="378"/>
    </row>
    <row r="4" spans="1:14" ht="19.2" x14ac:dyDescent="0.25">
      <c r="A4" s="384" t="s">
        <v>336</v>
      </c>
      <c r="B4" s="389">
        <v>137</v>
      </c>
      <c r="C4" s="391">
        <v>14.6289375333689</v>
      </c>
      <c r="D4" s="391">
        <v>30.656934306569401</v>
      </c>
      <c r="E4" s="391">
        <v>39</v>
      </c>
      <c r="F4" s="392">
        <v>4.1644420715429797</v>
      </c>
      <c r="G4" s="385"/>
      <c r="H4" s="385"/>
      <c r="I4" s="391"/>
      <c r="J4" s="391"/>
      <c r="K4" s="378"/>
      <c r="L4" s="378"/>
      <c r="M4" s="378"/>
      <c r="N4" s="378"/>
    </row>
    <row r="5" spans="1:14" ht="19.2" x14ac:dyDescent="0.25">
      <c r="A5" s="384" t="s">
        <v>337</v>
      </c>
      <c r="B5" s="389">
        <v>27</v>
      </c>
      <c r="C5" s="391">
        <v>10.782747603833901</v>
      </c>
      <c r="D5" s="391">
        <v>18.518518518518501</v>
      </c>
      <c r="E5" s="391">
        <v>13</v>
      </c>
      <c r="F5" s="392">
        <v>5.1916932907348299</v>
      </c>
      <c r="G5" s="385"/>
      <c r="H5" s="385"/>
      <c r="I5" s="391"/>
      <c r="J5" s="391"/>
      <c r="K5" s="378"/>
      <c r="L5" s="378"/>
      <c r="M5" s="378"/>
      <c r="N5" s="378"/>
    </row>
    <row r="6" spans="1:14" ht="19.2" x14ac:dyDescent="0.25">
      <c r="A6" s="384" t="s">
        <v>338</v>
      </c>
      <c r="B6" s="389">
        <v>192</v>
      </c>
      <c r="C6" s="391">
        <v>17.043941411451399</v>
      </c>
      <c r="D6" s="391">
        <v>35.9375</v>
      </c>
      <c r="E6" s="391">
        <v>53</v>
      </c>
      <c r="F6" s="392">
        <v>4.70483799378606</v>
      </c>
      <c r="G6" s="385"/>
      <c r="H6" s="385"/>
      <c r="I6" s="391"/>
      <c r="J6" s="391"/>
    </row>
    <row r="7" spans="1:14" ht="19.2" x14ac:dyDescent="0.25">
      <c r="A7" s="384" t="s">
        <v>339</v>
      </c>
      <c r="B7" s="389">
        <v>129</v>
      </c>
      <c r="C7" s="391">
        <v>16.0328113348248</v>
      </c>
      <c r="D7" s="391">
        <v>49.612403100775197</v>
      </c>
      <c r="E7" s="391">
        <v>40</v>
      </c>
      <c r="F7" s="392">
        <v>4.9714143673875197</v>
      </c>
      <c r="G7" s="385"/>
      <c r="H7" s="385"/>
      <c r="I7" s="391"/>
      <c r="J7" s="391"/>
    </row>
    <row r="8" spans="1:14" ht="19.2" x14ac:dyDescent="0.25">
      <c r="A8" s="384" t="s">
        <v>340</v>
      </c>
      <c r="B8" s="389">
        <v>50</v>
      </c>
      <c r="C8" s="391">
        <v>10.281719103434099</v>
      </c>
      <c r="D8" s="391">
        <v>42</v>
      </c>
      <c r="E8" s="391">
        <v>13</v>
      </c>
      <c r="F8" s="392">
        <v>2.67324696689287</v>
      </c>
      <c r="G8" s="385"/>
      <c r="H8" s="385"/>
      <c r="I8" s="391"/>
      <c r="J8" s="391"/>
    </row>
    <row r="9" spans="1:14" ht="19.2" x14ac:dyDescent="0.25">
      <c r="A9" s="384" t="s">
        <v>341</v>
      </c>
      <c r="B9" s="389">
        <v>83</v>
      </c>
      <c r="C9" s="391">
        <v>20.975486479656301</v>
      </c>
      <c r="D9" s="391">
        <v>68.674698795180703</v>
      </c>
      <c r="E9" s="391">
        <v>41</v>
      </c>
      <c r="F9" s="392">
        <v>10.361384887541099</v>
      </c>
      <c r="G9" s="385"/>
      <c r="H9" s="385"/>
      <c r="I9" s="391"/>
      <c r="J9" s="391"/>
    </row>
    <row r="10" spans="1:14" ht="19.2" x14ac:dyDescent="0.25">
      <c r="A10" s="384" t="s">
        <v>342</v>
      </c>
      <c r="B10" s="389">
        <v>7</v>
      </c>
      <c r="C10" s="391">
        <v>15.5902004454343</v>
      </c>
      <c r="D10" s="391">
        <v>42.857142857142897</v>
      </c>
      <c r="E10" s="391" t="s">
        <v>644</v>
      </c>
      <c r="F10" s="392" t="s">
        <v>645</v>
      </c>
      <c r="G10" s="385"/>
      <c r="H10" s="385"/>
      <c r="I10" s="391"/>
      <c r="J10" s="391"/>
    </row>
    <row r="11" spans="1:14" ht="19.2" x14ac:dyDescent="0.25">
      <c r="A11" s="384" t="s">
        <v>343</v>
      </c>
      <c r="B11" s="389">
        <v>17</v>
      </c>
      <c r="C11" s="391">
        <v>17.970401691331901</v>
      </c>
      <c r="D11" s="391">
        <v>76.470588235294102</v>
      </c>
      <c r="E11" s="391" t="s">
        <v>644</v>
      </c>
      <c r="F11" s="392" t="s">
        <v>645</v>
      </c>
      <c r="G11" s="385"/>
      <c r="H11" s="385"/>
      <c r="I11" s="391"/>
      <c r="J11" s="391"/>
    </row>
    <row r="12" spans="1:14" ht="19.2" x14ac:dyDescent="0.25">
      <c r="A12" s="384" t="s">
        <v>344</v>
      </c>
      <c r="B12" s="389">
        <v>22</v>
      </c>
      <c r="C12" s="391">
        <v>16.105417276720399</v>
      </c>
      <c r="D12" s="391">
        <v>31.818181818181799</v>
      </c>
      <c r="E12" s="391">
        <v>9</v>
      </c>
      <c r="F12" s="392">
        <v>6.5885797950219596</v>
      </c>
      <c r="G12" s="385"/>
      <c r="H12" s="385"/>
      <c r="I12" s="391"/>
      <c r="J12" s="391"/>
    </row>
    <row r="13" spans="1:14" ht="19.2" x14ac:dyDescent="0.25">
      <c r="A13" s="384" t="s">
        <v>345</v>
      </c>
      <c r="B13" s="389">
        <v>49</v>
      </c>
      <c r="C13" s="391">
        <v>27.237354085603101</v>
      </c>
      <c r="D13" s="391">
        <v>48.979591836734699</v>
      </c>
      <c r="E13" s="391">
        <v>18</v>
      </c>
      <c r="F13" s="392">
        <v>10.0055586436909</v>
      </c>
      <c r="G13" s="385"/>
      <c r="H13" s="385"/>
      <c r="I13" s="391"/>
      <c r="J13" s="391"/>
    </row>
    <row r="14" spans="1:14" ht="19.2" x14ac:dyDescent="0.25">
      <c r="A14" s="384" t="s">
        <v>346</v>
      </c>
      <c r="B14" s="389">
        <v>4250</v>
      </c>
      <c r="C14" s="391">
        <v>14.4085379910769</v>
      </c>
      <c r="D14" s="391">
        <v>41.647058823529399</v>
      </c>
      <c r="E14" s="391">
        <v>527</v>
      </c>
      <c r="F14" s="392">
        <v>1.7866587108935299</v>
      </c>
      <c r="G14" s="385"/>
      <c r="H14" s="385"/>
      <c r="I14" s="391"/>
      <c r="J14" s="391"/>
    </row>
    <row r="15" spans="1:14" ht="19.2" x14ac:dyDescent="0.25">
      <c r="A15" s="384" t="s">
        <v>347</v>
      </c>
      <c r="B15" s="389">
        <v>149</v>
      </c>
      <c r="C15" s="391">
        <v>13.013100436681199</v>
      </c>
      <c r="D15" s="391">
        <v>34.228187919463103</v>
      </c>
      <c r="E15" s="391">
        <v>68</v>
      </c>
      <c r="F15" s="392">
        <v>5.9388646288209603</v>
      </c>
      <c r="G15" s="385"/>
      <c r="H15" s="385"/>
      <c r="I15" s="391"/>
      <c r="J15" s="391"/>
    </row>
    <row r="16" spans="1:14" ht="19.2" x14ac:dyDescent="0.25">
      <c r="A16" s="384" t="s">
        <v>348</v>
      </c>
      <c r="B16" s="389">
        <v>149</v>
      </c>
      <c r="C16" s="391">
        <v>15.862876610241701</v>
      </c>
      <c r="D16" s="391">
        <v>43.624161073825498</v>
      </c>
      <c r="E16" s="391">
        <v>52</v>
      </c>
      <c r="F16" s="392">
        <v>5.5360374747152097</v>
      </c>
      <c r="G16" s="385"/>
      <c r="H16" s="385"/>
      <c r="I16" s="391"/>
      <c r="J16" s="391"/>
    </row>
    <row r="17" spans="1:10" ht="19.2" x14ac:dyDescent="0.25">
      <c r="A17" s="384" t="s">
        <v>349</v>
      </c>
      <c r="B17" s="389">
        <v>52</v>
      </c>
      <c r="C17" s="391">
        <v>21.612635078969198</v>
      </c>
      <c r="D17" s="391">
        <v>42.307692307692299</v>
      </c>
      <c r="E17" s="391">
        <v>19</v>
      </c>
      <c r="F17" s="392">
        <v>7.8969243557772302</v>
      </c>
      <c r="G17" s="385"/>
      <c r="H17" s="385"/>
      <c r="I17" s="391"/>
      <c r="J17" s="391"/>
    </row>
    <row r="18" spans="1:10" ht="19.2" x14ac:dyDescent="0.25">
      <c r="A18" s="384" t="s">
        <v>350</v>
      </c>
      <c r="B18" s="389">
        <v>41</v>
      </c>
      <c r="C18" s="391">
        <v>15.642884395269</v>
      </c>
      <c r="D18" s="391">
        <v>51.219512195122</v>
      </c>
      <c r="E18" s="391">
        <v>12</v>
      </c>
      <c r="F18" s="392">
        <v>4.5784051888592101</v>
      </c>
      <c r="G18" s="385"/>
      <c r="H18" s="385"/>
      <c r="I18" s="391"/>
      <c r="J18" s="391"/>
    </row>
    <row r="19" spans="1:10" ht="19.2" x14ac:dyDescent="0.25">
      <c r="A19" s="384" t="s">
        <v>351</v>
      </c>
      <c r="B19" s="389">
        <v>303</v>
      </c>
      <c r="C19" s="391">
        <v>18.157847426140101</v>
      </c>
      <c r="D19" s="391">
        <v>39.273927392739303</v>
      </c>
      <c r="E19" s="391">
        <v>71</v>
      </c>
      <c r="F19" s="392">
        <v>4.2548091328579103</v>
      </c>
      <c r="G19" s="385"/>
      <c r="H19" s="385"/>
      <c r="I19" s="391"/>
      <c r="J19" s="391"/>
    </row>
    <row r="20" spans="1:10" ht="19.2" x14ac:dyDescent="0.25">
      <c r="A20" s="384" t="s">
        <v>352</v>
      </c>
      <c r="B20" s="389">
        <v>6</v>
      </c>
      <c r="C20" s="391">
        <v>11.673151750972799</v>
      </c>
      <c r="D20" s="391">
        <v>66.6666666666667</v>
      </c>
      <c r="E20" s="391" t="s">
        <v>644</v>
      </c>
      <c r="F20" s="392" t="s">
        <v>645</v>
      </c>
      <c r="G20" s="385"/>
      <c r="H20" s="385"/>
      <c r="I20" s="391"/>
      <c r="J20" s="391"/>
    </row>
    <row r="21" spans="1:10" ht="19.2" x14ac:dyDescent="0.25">
      <c r="A21" s="384" t="s">
        <v>353</v>
      </c>
      <c r="B21" s="389">
        <v>10</v>
      </c>
      <c r="C21" s="391">
        <v>19.685039370078702</v>
      </c>
      <c r="D21" s="391">
        <v>50</v>
      </c>
      <c r="E21" s="391">
        <v>0</v>
      </c>
      <c r="F21" s="392">
        <v>0</v>
      </c>
      <c r="G21" s="385"/>
      <c r="H21" s="385"/>
      <c r="I21" s="391"/>
      <c r="J21" s="391"/>
    </row>
    <row r="22" spans="1:10" ht="19.2" x14ac:dyDescent="0.25">
      <c r="A22" s="384" t="s">
        <v>354</v>
      </c>
      <c r="B22" s="389">
        <v>83</v>
      </c>
      <c r="C22" s="391">
        <v>12.1185574536429</v>
      </c>
      <c r="D22" s="391">
        <v>28.9156626506024</v>
      </c>
      <c r="E22" s="391">
        <v>32</v>
      </c>
      <c r="F22" s="392">
        <v>4.6722149218864102</v>
      </c>
      <c r="G22" s="385"/>
      <c r="H22" s="385"/>
      <c r="I22" s="391"/>
      <c r="J22" s="391"/>
    </row>
    <row r="23" spans="1:10" ht="19.2" x14ac:dyDescent="0.25">
      <c r="A23" s="384" t="s">
        <v>355</v>
      </c>
      <c r="B23" s="389">
        <v>85</v>
      </c>
      <c r="C23" s="391">
        <v>12.8012048192771</v>
      </c>
      <c r="D23" s="391">
        <v>21.176470588235301</v>
      </c>
      <c r="E23" s="391">
        <v>22</v>
      </c>
      <c r="F23" s="392">
        <v>3.31325301204819</v>
      </c>
      <c r="G23" s="385"/>
      <c r="H23" s="385"/>
      <c r="I23" s="391"/>
      <c r="J23" s="391"/>
    </row>
    <row r="24" spans="1:10" ht="19.2" x14ac:dyDescent="0.25">
      <c r="A24" s="384" t="s">
        <v>356</v>
      </c>
      <c r="B24" s="389">
        <v>14</v>
      </c>
      <c r="C24" s="391">
        <v>14.7368421052632</v>
      </c>
      <c r="D24" s="391">
        <v>50</v>
      </c>
      <c r="E24" s="391" t="s">
        <v>644</v>
      </c>
      <c r="F24" s="392" t="s">
        <v>645</v>
      </c>
      <c r="G24" s="385"/>
      <c r="H24" s="385"/>
      <c r="I24" s="391"/>
      <c r="J24" s="391"/>
    </row>
    <row r="25" spans="1:10" ht="19.2" x14ac:dyDescent="0.25">
      <c r="A25" s="384" t="s">
        <v>357</v>
      </c>
      <c r="B25" s="389">
        <v>9</v>
      </c>
      <c r="C25" s="391">
        <v>8.2342177493138191</v>
      </c>
      <c r="D25" s="391">
        <v>66.6666666666667</v>
      </c>
      <c r="E25" s="391" t="s">
        <v>644</v>
      </c>
      <c r="F25" s="392" t="s">
        <v>645</v>
      </c>
      <c r="G25" s="385"/>
      <c r="H25" s="385"/>
      <c r="I25" s="391"/>
      <c r="J25" s="391"/>
    </row>
    <row r="26" spans="1:10" ht="19.2" x14ac:dyDescent="0.25">
      <c r="A26" s="384" t="s">
        <v>358</v>
      </c>
      <c r="B26" s="389">
        <v>263</v>
      </c>
      <c r="C26" s="391">
        <v>13.2895401718039</v>
      </c>
      <c r="D26" s="391">
        <v>31.558935361216701</v>
      </c>
      <c r="E26" s="391">
        <v>62</v>
      </c>
      <c r="F26" s="392">
        <v>3.1328954017180402</v>
      </c>
      <c r="G26" s="385"/>
      <c r="H26" s="385"/>
      <c r="I26" s="391"/>
      <c r="J26" s="391"/>
    </row>
    <row r="27" spans="1:10" ht="19.2" x14ac:dyDescent="0.25">
      <c r="A27" s="384" t="s">
        <v>359</v>
      </c>
      <c r="B27" s="389">
        <v>22</v>
      </c>
      <c r="C27" s="391">
        <v>13.673088875077701</v>
      </c>
      <c r="D27" s="391">
        <v>45.454545454545503</v>
      </c>
      <c r="E27" s="391">
        <v>9</v>
      </c>
      <c r="F27" s="392">
        <v>5.5935363579863298</v>
      </c>
      <c r="G27" s="385"/>
      <c r="H27" s="385"/>
      <c r="I27" s="391"/>
      <c r="J27" s="391"/>
    </row>
    <row r="28" spans="1:10" ht="19.2" x14ac:dyDescent="0.25">
      <c r="A28" s="384" t="s">
        <v>360</v>
      </c>
      <c r="B28" s="389">
        <v>60</v>
      </c>
      <c r="C28" s="391">
        <v>12.676949080921201</v>
      </c>
      <c r="D28" s="391">
        <v>60</v>
      </c>
      <c r="E28" s="391">
        <v>28</v>
      </c>
      <c r="F28" s="392">
        <v>5.9159095710965603</v>
      </c>
      <c r="G28" s="385"/>
      <c r="H28" s="385"/>
      <c r="I28" s="391"/>
      <c r="J28" s="391"/>
    </row>
    <row r="29" spans="1:10" ht="19.2" x14ac:dyDescent="0.25">
      <c r="A29" s="384" t="s">
        <v>361</v>
      </c>
      <c r="B29" s="389">
        <v>109</v>
      </c>
      <c r="C29" s="391">
        <v>13.606291349394599</v>
      </c>
      <c r="D29" s="391">
        <v>55.045871559632999</v>
      </c>
      <c r="E29" s="391">
        <v>19</v>
      </c>
      <c r="F29" s="392">
        <v>2.3717388590687798</v>
      </c>
      <c r="G29" s="385"/>
      <c r="H29" s="385"/>
      <c r="I29" s="391"/>
      <c r="J29" s="391"/>
    </row>
    <row r="30" spans="1:10" ht="19.2" x14ac:dyDescent="0.25">
      <c r="A30" s="384" t="s">
        <v>362</v>
      </c>
      <c r="B30" s="389">
        <v>110</v>
      </c>
      <c r="C30" s="391">
        <v>16.112494507104099</v>
      </c>
      <c r="D30" s="391">
        <v>51.818181818181799</v>
      </c>
      <c r="E30" s="391">
        <v>38</v>
      </c>
      <c r="F30" s="392">
        <v>5.5661344660905199</v>
      </c>
      <c r="G30" s="385"/>
      <c r="H30" s="385"/>
      <c r="I30" s="391"/>
      <c r="J30" s="391"/>
    </row>
    <row r="31" spans="1:10" ht="19.2" x14ac:dyDescent="0.25">
      <c r="A31" s="384" t="s">
        <v>363</v>
      </c>
      <c r="B31" s="389">
        <v>42</v>
      </c>
      <c r="C31" s="391">
        <v>15.921152388172899</v>
      </c>
      <c r="D31" s="391">
        <v>71.428571428571502</v>
      </c>
      <c r="E31" s="391">
        <v>8</v>
      </c>
      <c r="F31" s="392">
        <v>3.03260045489007</v>
      </c>
      <c r="G31" s="385"/>
      <c r="H31" s="385"/>
      <c r="I31" s="391"/>
      <c r="J31" s="391"/>
    </row>
    <row r="32" spans="1:10" ht="19.2" x14ac:dyDescent="0.25">
      <c r="A32" s="384" t="s">
        <v>364</v>
      </c>
      <c r="B32" s="389">
        <v>108</v>
      </c>
      <c r="C32" s="391">
        <v>11.493029690326701</v>
      </c>
      <c r="D32" s="391">
        <v>48.148148148148202</v>
      </c>
      <c r="E32" s="391">
        <v>39</v>
      </c>
      <c r="F32" s="392">
        <v>4.1502607215068696</v>
      </c>
      <c r="G32" s="385"/>
      <c r="H32" s="385"/>
      <c r="I32" s="391"/>
      <c r="J32" s="391"/>
    </row>
    <row r="33" spans="1:10" ht="19.2" x14ac:dyDescent="0.25">
      <c r="A33" s="384" t="s">
        <v>365</v>
      </c>
      <c r="B33" s="389">
        <v>90</v>
      </c>
      <c r="C33" s="391">
        <v>11.0307635739674</v>
      </c>
      <c r="D33" s="391">
        <v>44.4444444444444</v>
      </c>
      <c r="E33" s="391">
        <v>41</v>
      </c>
      <c r="F33" s="392">
        <v>5.0251256281407102</v>
      </c>
      <c r="G33" s="385"/>
      <c r="H33" s="385"/>
      <c r="I33" s="391"/>
      <c r="J33" s="391"/>
    </row>
    <row r="34" spans="1:10" ht="19.2" x14ac:dyDescent="0.25">
      <c r="A34" s="384" t="s">
        <v>366</v>
      </c>
      <c r="B34" s="389">
        <v>319</v>
      </c>
      <c r="C34" s="391">
        <v>17.317192334835202</v>
      </c>
      <c r="D34" s="391">
        <v>38.557993730407503</v>
      </c>
      <c r="E34" s="391">
        <v>73</v>
      </c>
      <c r="F34" s="392">
        <v>3.9628684653384698</v>
      </c>
      <c r="G34" s="385"/>
      <c r="H34" s="385"/>
      <c r="I34" s="391"/>
      <c r="J34" s="391"/>
    </row>
    <row r="35" spans="1:10" ht="19.2" x14ac:dyDescent="0.25">
      <c r="A35" s="384" t="s">
        <v>367</v>
      </c>
      <c r="B35" s="389">
        <v>71</v>
      </c>
      <c r="C35" s="391">
        <v>22.425773847125701</v>
      </c>
      <c r="D35" s="391">
        <v>38.028169014084497</v>
      </c>
      <c r="E35" s="391">
        <v>7</v>
      </c>
      <c r="F35" s="392">
        <v>2.2109917877447902</v>
      </c>
      <c r="G35" s="385"/>
      <c r="H35" s="385"/>
      <c r="I35" s="391"/>
      <c r="J35" s="391"/>
    </row>
    <row r="36" spans="1:10" ht="19.2" x14ac:dyDescent="0.25">
      <c r="A36" s="384" t="s">
        <v>368</v>
      </c>
      <c r="B36" s="389">
        <v>10007</v>
      </c>
      <c r="C36" s="391">
        <v>15.2153981593124</v>
      </c>
      <c r="D36" s="391">
        <v>44.5588088338163</v>
      </c>
      <c r="E36" s="389">
        <v>1254</v>
      </c>
      <c r="F36" s="392">
        <v>1.90667625579871</v>
      </c>
      <c r="G36" s="385"/>
      <c r="H36" s="385"/>
      <c r="I36" s="391"/>
      <c r="J36" s="391"/>
    </row>
    <row r="37" spans="1:10" ht="19.2" x14ac:dyDescent="0.25">
      <c r="A37" s="384" t="s">
        <v>369</v>
      </c>
      <c r="B37" s="389">
        <v>31</v>
      </c>
      <c r="C37" s="391">
        <v>14.458955223880601</v>
      </c>
      <c r="D37" s="391">
        <v>48.387096774193601</v>
      </c>
      <c r="E37" s="391">
        <v>17</v>
      </c>
      <c r="F37" s="392">
        <v>7.9291044776119399</v>
      </c>
      <c r="G37" s="385"/>
      <c r="H37" s="385"/>
      <c r="I37" s="391"/>
      <c r="J37" s="391"/>
    </row>
    <row r="38" spans="1:10" ht="19.2" x14ac:dyDescent="0.25">
      <c r="A38" s="384" t="s">
        <v>370</v>
      </c>
      <c r="B38" s="389">
        <v>266</v>
      </c>
      <c r="C38" s="391">
        <v>11.4798670752233</v>
      </c>
      <c r="D38" s="391">
        <v>52.631578947368403</v>
      </c>
      <c r="E38" s="391">
        <v>79</v>
      </c>
      <c r="F38" s="392">
        <v>3.4094342065512899</v>
      </c>
      <c r="G38" s="385"/>
      <c r="H38" s="385"/>
      <c r="I38" s="391"/>
      <c r="J38" s="391"/>
    </row>
    <row r="39" spans="1:10" ht="19.2" x14ac:dyDescent="0.25">
      <c r="A39" s="384" t="s">
        <v>371</v>
      </c>
      <c r="B39" s="389">
        <v>154</v>
      </c>
      <c r="C39" s="391">
        <v>15.5492730210016</v>
      </c>
      <c r="D39" s="391">
        <v>46.103896103896098</v>
      </c>
      <c r="E39" s="391">
        <v>40</v>
      </c>
      <c r="F39" s="392">
        <v>4.03877221324717</v>
      </c>
      <c r="G39" s="385"/>
      <c r="H39" s="385"/>
      <c r="I39" s="391"/>
      <c r="J39" s="391"/>
    </row>
    <row r="40" spans="1:10" ht="19.2" x14ac:dyDescent="0.25">
      <c r="A40" s="384" t="s">
        <v>372</v>
      </c>
      <c r="B40" s="389">
        <v>30</v>
      </c>
      <c r="C40" s="391">
        <v>13.824884792626699</v>
      </c>
      <c r="D40" s="391">
        <v>73.3333333333333</v>
      </c>
      <c r="E40" s="391">
        <v>12</v>
      </c>
      <c r="F40" s="392">
        <v>5.5299539170506904</v>
      </c>
      <c r="G40" s="385"/>
      <c r="H40" s="385"/>
      <c r="I40" s="391"/>
      <c r="J40" s="391"/>
    </row>
    <row r="41" spans="1:10" ht="19.2" x14ac:dyDescent="0.25">
      <c r="A41" s="384" t="s">
        <v>373</v>
      </c>
      <c r="B41" s="389">
        <v>39</v>
      </c>
      <c r="C41" s="391">
        <v>17.980636237897698</v>
      </c>
      <c r="D41" s="391">
        <v>51.282051282051299</v>
      </c>
      <c r="E41" s="391">
        <v>14</v>
      </c>
      <c r="F41" s="392">
        <v>6.4545873674504399</v>
      </c>
      <c r="G41" s="385"/>
      <c r="H41" s="385"/>
      <c r="I41" s="391"/>
      <c r="J41" s="391"/>
    </row>
    <row r="42" spans="1:10" ht="19.2" x14ac:dyDescent="0.25">
      <c r="A42" s="384" t="s">
        <v>374</v>
      </c>
      <c r="B42" s="389">
        <v>895</v>
      </c>
      <c r="C42" s="391">
        <v>19.153398390686501</v>
      </c>
      <c r="D42" s="391">
        <v>42.122905027933001</v>
      </c>
      <c r="E42" s="391">
        <v>202</v>
      </c>
      <c r="F42" s="392">
        <v>4.3228899161102596</v>
      </c>
      <c r="G42" s="385"/>
      <c r="H42" s="385"/>
      <c r="I42" s="391"/>
      <c r="J42" s="391"/>
    </row>
    <row r="43" spans="1:10" ht="19.2" x14ac:dyDescent="0.25">
      <c r="A43" s="384" t="s">
        <v>375</v>
      </c>
      <c r="B43" s="389">
        <v>156</v>
      </c>
      <c r="C43" s="391">
        <v>15.0855816652161</v>
      </c>
      <c r="D43" s="391">
        <v>33.974358974358999</v>
      </c>
      <c r="E43" s="391">
        <v>34</v>
      </c>
      <c r="F43" s="392">
        <v>3.2878831834445399</v>
      </c>
      <c r="G43" s="385"/>
      <c r="H43" s="385"/>
      <c r="I43" s="391"/>
      <c r="J43" s="391"/>
    </row>
    <row r="44" spans="1:10" ht="19.2" x14ac:dyDescent="0.25">
      <c r="A44" s="384" t="s">
        <v>376</v>
      </c>
      <c r="B44" s="389">
        <v>1345</v>
      </c>
      <c r="C44" s="391">
        <v>19.805625092033601</v>
      </c>
      <c r="D44" s="391">
        <v>35.687732342007401</v>
      </c>
      <c r="E44" s="391">
        <v>309</v>
      </c>
      <c r="F44" s="392">
        <v>4.5501398910322504</v>
      </c>
      <c r="G44" s="385"/>
      <c r="H44" s="385"/>
      <c r="I44" s="391"/>
      <c r="J44" s="391"/>
    </row>
    <row r="45" spans="1:10" ht="19.2" x14ac:dyDescent="0.25">
      <c r="A45" s="384" t="s">
        <v>377</v>
      </c>
      <c r="B45" s="389">
        <v>184</v>
      </c>
      <c r="C45" s="391">
        <v>18.623481781376501</v>
      </c>
      <c r="D45" s="391">
        <v>34.7826086956522</v>
      </c>
      <c r="E45" s="391">
        <v>53</v>
      </c>
      <c r="F45" s="392">
        <v>5.3643724696356303</v>
      </c>
      <c r="G45" s="385"/>
      <c r="H45" s="385"/>
      <c r="I45" s="391"/>
      <c r="J45" s="391"/>
    </row>
    <row r="46" spans="1:10" ht="19.2" x14ac:dyDescent="0.25">
      <c r="A46" s="384" t="s">
        <v>378</v>
      </c>
      <c r="B46" s="389">
        <v>420</v>
      </c>
      <c r="C46" s="391">
        <v>19.961028468228701</v>
      </c>
      <c r="D46" s="391">
        <v>37.380952380952401</v>
      </c>
      <c r="E46" s="391">
        <v>103</v>
      </c>
      <c r="F46" s="392">
        <v>4.8952046005418</v>
      </c>
      <c r="G46" s="385"/>
      <c r="H46" s="385"/>
      <c r="I46" s="391"/>
      <c r="J46" s="391"/>
    </row>
    <row r="47" spans="1:10" ht="19.2" x14ac:dyDescent="0.25">
      <c r="A47" s="384" t="s">
        <v>379</v>
      </c>
      <c r="B47" s="389">
        <v>85</v>
      </c>
      <c r="C47" s="391">
        <v>12.894417475728201</v>
      </c>
      <c r="D47" s="391">
        <v>56.470588235294102</v>
      </c>
      <c r="E47" s="391">
        <v>24</v>
      </c>
      <c r="F47" s="392">
        <v>3.6407766990291299</v>
      </c>
      <c r="G47" s="385"/>
      <c r="H47" s="385"/>
      <c r="I47" s="391"/>
      <c r="J47" s="391"/>
    </row>
    <row r="48" spans="1:10" ht="19.2" x14ac:dyDescent="0.25">
      <c r="A48" s="384" t="s">
        <v>380</v>
      </c>
      <c r="B48" s="389">
        <v>69</v>
      </c>
      <c r="C48" s="391">
        <v>10.0407450523865</v>
      </c>
      <c r="D48" s="391">
        <v>39.130434782608702</v>
      </c>
      <c r="E48" s="391">
        <v>33</v>
      </c>
      <c r="F48" s="392">
        <v>4.8020954598370196</v>
      </c>
      <c r="G48" s="385"/>
      <c r="H48" s="385"/>
      <c r="I48" s="391"/>
      <c r="J48" s="391"/>
    </row>
    <row r="49" spans="1:10" ht="19.2" x14ac:dyDescent="0.25">
      <c r="A49" s="384" t="s">
        <v>381</v>
      </c>
      <c r="B49" s="389">
        <v>208</v>
      </c>
      <c r="C49" s="391">
        <v>16.869424168694199</v>
      </c>
      <c r="D49" s="391">
        <v>35.096153846153904</v>
      </c>
      <c r="E49" s="391">
        <v>79</v>
      </c>
      <c r="F49" s="392">
        <v>6.4071370640713701</v>
      </c>
      <c r="G49" s="385"/>
      <c r="H49" s="385"/>
      <c r="I49" s="391"/>
      <c r="J49" s="391"/>
    </row>
    <row r="50" spans="1:10" ht="19.2" x14ac:dyDescent="0.25">
      <c r="A50" s="384" t="s">
        <v>382</v>
      </c>
      <c r="B50" s="389">
        <v>54</v>
      </c>
      <c r="C50" s="391">
        <v>11.4991482112436</v>
      </c>
      <c r="D50" s="391">
        <v>35.185185185185198</v>
      </c>
      <c r="E50" s="391">
        <v>8</v>
      </c>
      <c r="F50" s="392">
        <v>1.70357751277683</v>
      </c>
      <c r="G50" s="385"/>
      <c r="H50" s="385"/>
      <c r="I50" s="391"/>
      <c r="J50" s="391"/>
    </row>
    <row r="51" spans="1:10" ht="19.2" x14ac:dyDescent="0.25">
      <c r="A51" s="384" t="s">
        <v>383</v>
      </c>
      <c r="B51" s="389">
        <v>353</v>
      </c>
      <c r="C51" s="391">
        <v>13.6477865841871</v>
      </c>
      <c r="D51" s="391">
        <v>32.861189801699702</v>
      </c>
      <c r="E51" s="391">
        <v>53</v>
      </c>
      <c r="F51" s="392">
        <v>2.0491011018751202</v>
      </c>
      <c r="G51" s="385"/>
      <c r="H51" s="385"/>
      <c r="I51" s="391"/>
      <c r="J51" s="391"/>
    </row>
    <row r="52" spans="1:10" ht="19.2" x14ac:dyDescent="0.25">
      <c r="A52" s="384" t="s">
        <v>384</v>
      </c>
      <c r="B52" s="389">
        <v>135</v>
      </c>
      <c r="C52" s="391">
        <v>19.4664744051911</v>
      </c>
      <c r="D52" s="391">
        <v>51.1111111111111</v>
      </c>
      <c r="E52" s="391">
        <v>50</v>
      </c>
      <c r="F52" s="392">
        <v>7.2098053352559504</v>
      </c>
      <c r="G52" s="385"/>
      <c r="H52" s="385"/>
      <c r="I52" s="391"/>
      <c r="J52" s="391"/>
    </row>
    <row r="53" spans="1:10" ht="19.2" x14ac:dyDescent="0.25">
      <c r="A53" s="384" t="s">
        <v>385</v>
      </c>
      <c r="B53" s="389">
        <v>79</v>
      </c>
      <c r="C53" s="391">
        <v>14.802323402660701</v>
      </c>
      <c r="D53" s="391">
        <v>48.101265822784796</v>
      </c>
      <c r="E53" s="391">
        <v>28</v>
      </c>
      <c r="F53" s="392">
        <v>5.2463931047404904</v>
      </c>
      <c r="G53" s="385"/>
      <c r="H53" s="385"/>
      <c r="I53" s="391"/>
      <c r="J53" s="391"/>
    </row>
    <row r="54" spans="1:10" ht="19.2" x14ac:dyDescent="0.25">
      <c r="A54" s="384" t="s">
        <v>386</v>
      </c>
      <c r="B54" s="389">
        <v>32</v>
      </c>
      <c r="C54" s="391">
        <v>16.771488469601699</v>
      </c>
      <c r="D54" s="391">
        <v>12.5</v>
      </c>
      <c r="E54" s="391">
        <v>12</v>
      </c>
      <c r="F54" s="392">
        <v>6.2893081761006302</v>
      </c>
      <c r="G54" s="385"/>
      <c r="H54" s="385"/>
      <c r="I54" s="391"/>
      <c r="J54" s="391"/>
    </row>
    <row r="55" spans="1:10" ht="19.2" x14ac:dyDescent="0.25">
      <c r="A55" s="384" t="s">
        <v>387</v>
      </c>
      <c r="B55" s="389">
        <v>67</v>
      </c>
      <c r="C55" s="391">
        <v>14.9687220732797</v>
      </c>
      <c r="D55" s="391">
        <v>25.373134328358201</v>
      </c>
      <c r="E55" s="391">
        <v>20</v>
      </c>
      <c r="F55" s="392">
        <v>4.46827524575514</v>
      </c>
      <c r="G55" s="385"/>
      <c r="H55" s="385"/>
      <c r="I55" s="391"/>
      <c r="J55" s="391"/>
    </row>
    <row r="56" spans="1:10" ht="19.2" x14ac:dyDescent="0.25">
      <c r="A56" s="384" t="s">
        <v>388</v>
      </c>
      <c r="B56" s="389">
        <v>181</v>
      </c>
      <c r="C56" s="391">
        <v>11.1117932346983</v>
      </c>
      <c r="D56" s="391">
        <v>45.8563535911602</v>
      </c>
      <c r="E56" s="391">
        <v>53</v>
      </c>
      <c r="F56" s="392">
        <v>3.2537295107127502</v>
      </c>
      <c r="G56" s="385"/>
      <c r="H56" s="385"/>
      <c r="I56" s="391"/>
      <c r="J56" s="391"/>
    </row>
    <row r="57" spans="1:10" ht="19.2" x14ac:dyDescent="0.25">
      <c r="A57" s="384" t="s">
        <v>389</v>
      </c>
      <c r="B57" s="389">
        <v>1216</v>
      </c>
      <c r="C57" s="391">
        <v>15.7721341669045</v>
      </c>
      <c r="D57" s="391">
        <v>34.128289473684198</v>
      </c>
      <c r="E57" s="391">
        <v>264</v>
      </c>
      <c r="F57" s="392">
        <v>3.4242133388674199</v>
      </c>
      <c r="G57" s="385"/>
      <c r="H57" s="385"/>
      <c r="I57" s="391"/>
      <c r="J57" s="391"/>
    </row>
    <row r="58" spans="1:10" ht="19.2" x14ac:dyDescent="0.25">
      <c r="A58" s="384" t="s">
        <v>390</v>
      </c>
      <c r="B58" s="389">
        <v>47</v>
      </c>
      <c r="C58" s="391">
        <v>9.2995647012267497</v>
      </c>
      <c r="D58" s="391">
        <v>40.425531914893597</v>
      </c>
      <c r="E58" s="391">
        <v>17</v>
      </c>
      <c r="F58" s="392">
        <v>3.3636723387415901</v>
      </c>
      <c r="G58" s="385"/>
      <c r="H58" s="385"/>
      <c r="I58" s="391"/>
      <c r="J58" s="391"/>
    </row>
    <row r="59" spans="1:10" ht="19.2" x14ac:dyDescent="0.25">
      <c r="A59" s="384" t="s">
        <v>391</v>
      </c>
      <c r="B59" s="389">
        <v>137</v>
      </c>
      <c r="C59" s="391">
        <v>25.142227931730599</v>
      </c>
      <c r="D59" s="391">
        <v>64.233576642335805</v>
      </c>
      <c r="E59" s="391">
        <v>31</v>
      </c>
      <c r="F59" s="392">
        <v>5.6891172692237104</v>
      </c>
      <c r="G59" s="385"/>
      <c r="H59" s="385"/>
      <c r="I59" s="391"/>
      <c r="J59" s="391"/>
    </row>
    <row r="60" spans="1:10" ht="19.2" x14ac:dyDescent="0.25">
      <c r="A60" s="384" t="s">
        <v>392</v>
      </c>
      <c r="B60" s="389">
        <v>50</v>
      </c>
      <c r="C60" s="391">
        <v>10.7365256602963</v>
      </c>
      <c r="D60" s="391">
        <v>52</v>
      </c>
      <c r="E60" s="391">
        <v>14</v>
      </c>
      <c r="F60" s="392">
        <v>3.0062271848829698</v>
      </c>
      <c r="G60" s="385"/>
      <c r="H60" s="385"/>
      <c r="I60" s="391"/>
      <c r="J60" s="391"/>
    </row>
    <row r="61" spans="1:10" ht="19.2" x14ac:dyDescent="0.25">
      <c r="A61" s="384" t="s">
        <v>393</v>
      </c>
      <c r="B61" s="389">
        <v>58</v>
      </c>
      <c r="C61" s="391">
        <v>13.5514018691589</v>
      </c>
      <c r="D61" s="391">
        <v>60.344827586206897</v>
      </c>
      <c r="E61" s="391">
        <v>18</v>
      </c>
      <c r="F61" s="392">
        <v>4.20560747663552</v>
      </c>
      <c r="G61" s="385"/>
      <c r="H61" s="385"/>
      <c r="I61" s="391"/>
      <c r="J61" s="391"/>
    </row>
    <row r="62" spans="1:10" ht="19.2" x14ac:dyDescent="0.25">
      <c r="A62" s="384" t="s">
        <v>394</v>
      </c>
      <c r="B62" s="389">
        <v>64</v>
      </c>
      <c r="C62" s="391">
        <v>14.266607222469901</v>
      </c>
      <c r="D62" s="391">
        <v>48.4375</v>
      </c>
      <c r="E62" s="391">
        <v>17</v>
      </c>
      <c r="F62" s="392">
        <v>3.7895675434685701</v>
      </c>
      <c r="G62" s="385"/>
      <c r="H62" s="385"/>
      <c r="I62" s="391"/>
      <c r="J62" s="391"/>
    </row>
    <row r="63" spans="1:10" ht="19.2" x14ac:dyDescent="0.25">
      <c r="A63" s="384" t="s">
        <v>395</v>
      </c>
      <c r="B63" s="389">
        <v>16</v>
      </c>
      <c r="C63" s="391">
        <v>8.9235917456776406</v>
      </c>
      <c r="D63" s="391">
        <v>50</v>
      </c>
      <c r="E63" s="391">
        <v>5</v>
      </c>
      <c r="F63" s="392">
        <v>2.78862242052426</v>
      </c>
      <c r="G63" s="385"/>
      <c r="H63" s="385"/>
      <c r="I63" s="391"/>
      <c r="J63" s="391"/>
    </row>
    <row r="64" spans="1:10" ht="19.2" x14ac:dyDescent="0.25">
      <c r="A64" s="384" t="s">
        <v>396</v>
      </c>
      <c r="B64" s="389">
        <v>103</v>
      </c>
      <c r="C64" s="391">
        <v>17.428087986463598</v>
      </c>
      <c r="D64" s="391">
        <v>52.427184466019398</v>
      </c>
      <c r="E64" s="391">
        <v>34</v>
      </c>
      <c r="F64" s="392">
        <v>5.7529610829103204</v>
      </c>
      <c r="G64" s="385"/>
      <c r="H64" s="385"/>
      <c r="I64" s="391"/>
      <c r="J64" s="391"/>
    </row>
    <row r="65" spans="1:10" ht="19.2" x14ac:dyDescent="0.25">
      <c r="A65" s="384" t="s">
        <v>397</v>
      </c>
      <c r="B65" s="389">
        <v>2507</v>
      </c>
      <c r="C65" s="391">
        <v>17.4161323264813</v>
      </c>
      <c r="D65" s="391">
        <v>32.030315117670497</v>
      </c>
      <c r="E65" s="391">
        <v>465</v>
      </c>
      <c r="F65" s="392">
        <v>3.2303556169979202</v>
      </c>
      <c r="G65" s="385"/>
      <c r="H65" s="385"/>
      <c r="I65" s="391"/>
      <c r="J65" s="391"/>
    </row>
    <row r="66" spans="1:10" ht="19.2" x14ac:dyDescent="0.25">
      <c r="A66" s="384" t="s">
        <v>398</v>
      </c>
      <c r="B66" s="389">
        <v>19</v>
      </c>
      <c r="C66" s="391">
        <v>11.202830188679201</v>
      </c>
      <c r="D66" s="391">
        <v>36.842105263157897</v>
      </c>
      <c r="E66" s="391">
        <v>6</v>
      </c>
      <c r="F66" s="392">
        <v>3.5377358490566002</v>
      </c>
      <c r="G66" s="385"/>
      <c r="H66" s="385"/>
      <c r="I66" s="391"/>
      <c r="J66" s="391"/>
    </row>
    <row r="67" spans="1:10" ht="19.2" x14ac:dyDescent="0.25">
      <c r="A67" s="384" t="s">
        <v>399</v>
      </c>
      <c r="B67" s="389">
        <v>322</v>
      </c>
      <c r="C67" s="391">
        <v>16.240480153326299</v>
      </c>
      <c r="D67" s="391">
        <v>38.509316770186302</v>
      </c>
      <c r="E67" s="391">
        <v>89</v>
      </c>
      <c r="F67" s="392">
        <v>4.4888283653603702</v>
      </c>
      <c r="G67" s="385"/>
      <c r="H67" s="385"/>
      <c r="I67" s="391"/>
      <c r="J67" s="391"/>
    </row>
    <row r="68" spans="1:10" ht="19.2" x14ac:dyDescent="0.25">
      <c r="A68" s="384" t="s">
        <v>400</v>
      </c>
      <c r="B68" s="389">
        <v>718</v>
      </c>
      <c r="C68" s="391">
        <v>16.012131754421201</v>
      </c>
      <c r="D68" s="391">
        <v>47.493036211699199</v>
      </c>
      <c r="E68" s="391">
        <v>125</v>
      </c>
      <c r="F68" s="392">
        <v>2.7876273945719299</v>
      </c>
      <c r="G68" s="385"/>
      <c r="H68" s="385"/>
      <c r="I68" s="391"/>
      <c r="J68" s="391"/>
    </row>
    <row r="69" spans="1:10" ht="19.2" x14ac:dyDescent="0.25">
      <c r="A69" s="384" t="s">
        <v>401</v>
      </c>
      <c r="B69" s="389">
        <v>461</v>
      </c>
      <c r="C69" s="391">
        <v>13.1406419246337</v>
      </c>
      <c r="D69" s="391">
        <v>48.3731019522777</v>
      </c>
      <c r="E69" s="391">
        <v>114</v>
      </c>
      <c r="F69" s="392">
        <v>3.2495296733367498</v>
      </c>
      <c r="G69" s="385"/>
      <c r="H69" s="385"/>
      <c r="I69" s="391"/>
      <c r="J69" s="391"/>
    </row>
    <row r="70" spans="1:10" ht="19.2" x14ac:dyDescent="0.25">
      <c r="A70" s="384" t="s">
        <v>402</v>
      </c>
      <c r="B70" s="389">
        <v>43</v>
      </c>
      <c r="C70" s="391">
        <v>15.3956319369853</v>
      </c>
      <c r="D70" s="391">
        <v>32.558139534883701</v>
      </c>
      <c r="E70" s="391">
        <v>13</v>
      </c>
      <c r="F70" s="392">
        <v>4.6544933762978902</v>
      </c>
      <c r="G70" s="385"/>
      <c r="H70" s="385"/>
      <c r="I70" s="391"/>
      <c r="J70" s="391"/>
    </row>
    <row r="71" spans="1:10" ht="19.2" x14ac:dyDescent="0.25">
      <c r="A71" s="384" t="s">
        <v>403</v>
      </c>
      <c r="B71" s="389">
        <v>693</v>
      </c>
      <c r="C71" s="391">
        <v>18.9707090062962</v>
      </c>
      <c r="D71" s="391">
        <v>29.870129870129901</v>
      </c>
      <c r="E71" s="391">
        <v>152</v>
      </c>
      <c r="F71" s="392">
        <v>4.1609635915685699</v>
      </c>
      <c r="G71" s="385"/>
      <c r="H71" s="385"/>
      <c r="I71" s="391"/>
      <c r="J71" s="391"/>
    </row>
    <row r="72" spans="1:10" ht="19.2" x14ac:dyDescent="0.25">
      <c r="A72" s="384" t="s">
        <v>404</v>
      </c>
      <c r="B72" s="389">
        <v>156</v>
      </c>
      <c r="C72" s="391">
        <v>12.574560696437199</v>
      </c>
      <c r="D72" s="391">
        <v>30.769230769230798</v>
      </c>
      <c r="E72" s="391">
        <v>31</v>
      </c>
      <c r="F72" s="392">
        <v>2.4987909076253398</v>
      </c>
      <c r="G72" s="385"/>
      <c r="H72" s="385"/>
      <c r="I72" s="391"/>
      <c r="J72" s="391"/>
    </row>
    <row r="73" spans="1:10" ht="19.2" x14ac:dyDescent="0.25">
      <c r="A73" s="384" t="s">
        <v>405</v>
      </c>
      <c r="B73" s="389">
        <v>435</v>
      </c>
      <c r="C73" s="391">
        <v>13.418471219692799</v>
      </c>
      <c r="D73" s="391">
        <v>38.850574712643699</v>
      </c>
      <c r="E73" s="391">
        <v>131</v>
      </c>
      <c r="F73" s="392">
        <v>4.0409648960454101</v>
      </c>
      <c r="G73" s="385"/>
      <c r="H73" s="385"/>
      <c r="I73" s="391"/>
      <c r="J73" s="391"/>
    </row>
    <row r="74" spans="1:10" ht="19.2" x14ac:dyDescent="0.25">
      <c r="A74" s="384" t="s">
        <v>406</v>
      </c>
      <c r="B74" s="389">
        <v>85</v>
      </c>
      <c r="C74" s="391">
        <v>16.125972301271101</v>
      </c>
      <c r="D74" s="391">
        <v>32.941176470588204</v>
      </c>
      <c r="E74" s="391">
        <v>13</v>
      </c>
      <c r="F74" s="392">
        <v>2.46632517548852</v>
      </c>
      <c r="G74" s="385"/>
      <c r="H74" s="385"/>
      <c r="I74" s="391"/>
      <c r="J74" s="391"/>
    </row>
    <row r="75" spans="1:10" ht="19.2" x14ac:dyDescent="0.25">
      <c r="A75" s="384" t="s">
        <v>407</v>
      </c>
      <c r="B75" s="389">
        <v>227</v>
      </c>
      <c r="C75" s="391">
        <v>17.8599527930763</v>
      </c>
      <c r="D75" s="391">
        <v>37.885462555066098</v>
      </c>
      <c r="E75" s="391">
        <v>70</v>
      </c>
      <c r="F75" s="392">
        <v>5.5074744295830103</v>
      </c>
      <c r="G75" s="385"/>
      <c r="H75" s="385"/>
      <c r="I75" s="391"/>
      <c r="J75" s="391"/>
    </row>
    <row r="76" spans="1:10" ht="19.2" x14ac:dyDescent="0.25">
      <c r="A76" s="384" t="s">
        <v>408</v>
      </c>
      <c r="B76" s="389">
        <v>17</v>
      </c>
      <c r="C76" s="391">
        <v>12.9081245254366</v>
      </c>
      <c r="D76" s="391">
        <v>47.058823529411796</v>
      </c>
      <c r="E76" s="391">
        <v>6</v>
      </c>
      <c r="F76" s="392">
        <v>4.5558086560364499</v>
      </c>
      <c r="G76" s="385"/>
      <c r="H76" s="385"/>
      <c r="I76" s="391"/>
      <c r="J76" s="391"/>
    </row>
    <row r="77" spans="1:10" ht="19.2" x14ac:dyDescent="0.25">
      <c r="A77" s="384" t="s">
        <v>409</v>
      </c>
      <c r="B77" s="389">
        <v>77</v>
      </c>
      <c r="C77" s="391">
        <v>14.238165680473401</v>
      </c>
      <c r="D77" s="391">
        <v>35.064935064935099</v>
      </c>
      <c r="E77" s="391">
        <v>13</v>
      </c>
      <c r="F77" s="392">
        <v>2.4038461538461502</v>
      </c>
      <c r="G77" s="385"/>
      <c r="H77" s="385"/>
      <c r="I77" s="391"/>
      <c r="J77" s="391"/>
    </row>
    <row r="78" spans="1:10" ht="19.2" x14ac:dyDescent="0.25">
      <c r="A78" s="384" t="s">
        <v>410</v>
      </c>
      <c r="B78" s="389">
        <v>13</v>
      </c>
      <c r="C78" s="391">
        <v>10.8333333333333</v>
      </c>
      <c r="D78" s="391">
        <v>53.846153846153904</v>
      </c>
      <c r="E78" s="391" t="s">
        <v>644</v>
      </c>
      <c r="F78" s="392" t="s">
        <v>645</v>
      </c>
      <c r="G78" s="385"/>
      <c r="H78" s="385"/>
      <c r="I78" s="391"/>
      <c r="J78" s="391"/>
    </row>
    <row r="79" spans="1:10" ht="19.2" x14ac:dyDescent="0.25">
      <c r="A79" s="384" t="s">
        <v>411</v>
      </c>
      <c r="B79" s="389">
        <v>125</v>
      </c>
      <c r="C79" s="391">
        <v>14.3562650740783</v>
      </c>
      <c r="D79" s="391">
        <v>44</v>
      </c>
      <c r="E79" s="391">
        <v>34</v>
      </c>
      <c r="F79" s="392">
        <v>3.9049041001493099</v>
      </c>
      <c r="G79" s="385"/>
      <c r="H79" s="385"/>
      <c r="I79" s="391"/>
      <c r="J79" s="391"/>
    </row>
    <row r="80" spans="1:10" ht="19.2" x14ac:dyDescent="0.25">
      <c r="A80" s="384" t="s">
        <v>412</v>
      </c>
      <c r="B80" s="389">
        <v>46</v>
      </c>
      <c r="C80" s="391">
        <v>12.0545073375262</v>
      </c>
      <c r="D80" s="391">
        <v>36.956521739130402</v>
      </c>
      <c r="E80" s="391">
        <v>13</v>
      </c>
      <c r="F80" s="392">
        <v>3.40670859538784</v>
      </c>
      <c r="G80" s="385"/>
      <c r="H80" s="385"/>
      <c r="I80" s="391"/>
      <c r="J80" s="391"/>
    </row>
    <row r="81" spans="1:10" ht="19.2" x14ac:dyDescent="0.25">
      <c r="A81" s="384" t="s">
        <v>413</v>
      </c>
      <c r="B81" s="389">
        <v>21</v>
      </c>
      <c r="C81" s="391">
        <v>9.1066782307025207</v>
      </c>
      <c r="D81" s="391">
        <v>33.3333333333333</v>
      </c>
      <c r="E81" s="391">
        <v>9</v>
      </c>
      <c r="F81" s="392">
        <v>3.90286209887251</v>
      </c>
      <c r="G81" s="385"/>
      <c r="H81" s="385"/>
      <c r="I81" s="391"/>
      <c r="J81" s="391"/>
    </row>
    <row r="82" spans="1:10" ht="19.2" x14ac:dyDescent="0.25">
      <c r="A82" s="384" t="s">
        <v>414</v>
      </c>
      <c r="B82" s="389">
        <v>12</v>
      </c>
      <c r="C82" s="391">
        <v>9.34579439252337</v>
      </c>
      <c r="D82" s="391">
        <v>33.3333333333333</v>
      </c>
      <c r="E82" s="391">
        <v>10</v>
      </c>
      <c r="F82" s="392">
        <v>7.7881619937694699</v>
      </c>
      <c r="G82" s="385"/>
      <c r="H82" s="385"/>
      <c r="I82" s="391"/>
      <c r="J82" s="391"/>
    </row>
    <row r="83" spans="1:10" ht="19.2" x14ac:dyDescent="0.25">
      <c r="A83" s="384" t="s">
        <v>415</v>
      </c>
      <c r="B83" s="389">
        <v>252</v>
      </c>
      <c r="C83" s="391">
        <v>19.460962236466099</v>
      </c>
      <c r="D83" s="391">
        <v>34.920634920634903</v>
      </c>
      <c r="E83" s="391">
        <v>98</v>
      </c>
      <c r="F83" s="392">
        <v>7.5681519808479401</v>
      </c>
      <c r="G83" s="385"/>
      <c r="H83" s="385"/>
      <c r="I83" s="391"/>
      <c r="J83" s="391"/>
    </row>
    <row r="84" spans="1:10" ht="19.2" x14ac:dyDescent="0.25">
      <c r="A84" s="384" t="s">
        <v>416</v>
      </c>
      <c r="B84" s="389">
        <v>219</v>
      </c>
      <c r="C84" s="391">
        <v>14.208784792058699</v>
      </c>
      <c r="D84" s="391">
        <v>29.6803652968037</v>
      </c>
      <c r="E84" s="391">
        <v>83</v>
      </c>
      <c r="F84" s="392">
        <v>5.3850645558943802</v>
      </c>
      <c r="G84" s="385"/>
      <c r="H84" s="385"/>
      <c r="I84" s="391"/>
      <c r="J84" s="391"/>
    </row>
    <row r="85" spans="1:10" ht="19.2" x14ac:dyDescent="0.25">
      <c r="A85" s="384" t="s">
        <v>417</v>
      </c>
      <c r="B85" s="389">
        <v>125</v>
      </c>
      <c r="C85" s="391">
        <v>12.151258870418999</v>
      </c>
      <c r="D85" s="391">
        <v>52.8</v>
      </c>
      <c r="E85" s="391">
        <v>18</v>
      </c>
      <c r="F85" s="392">
        <v>1.7497812773403301</v>
      </c>
      <c r="G85" s="385"/>
      <c r="H85" s="385"/>
      <c r="I85" s="391"/>
      <c r="J85" s="391"/>
    </row>
    <row r="86" spans="1:10" ht="19.2" x14ac:dyDescent="0.25">
      <c r="A86" s="384" t="s">
        <v>418</v>
      </c>
      <c r="B86" s="389">
        <v>58</v>
      </c>
      <c r="C86" s="391">
        <v>13.770180436847101</v>
      </c>
      <c r="D86" s="391">
        <v>46.551724137930997</v>
      </c>
      <c r="E86" s="391">
        <v>19</v>
      </c>
      <c r="F86" s="392">
        <v>4.5109211775878499</v>
      </c>
      <c r="G86" s="385"/>
      <c r="H86" s="385"/>
      <c r="I86" s="391"/>
      <c r="J86" s="391"/>
    </row>
    <row r="87" spans="1:10" ht="19.2" x14ac:dyDescent="0.25">
      <c r="A87" s="384" t="s">
        <v>419</v>
      </c>
      <c r="B87" s="389">
        <v>20</v>
      </c>
      <c r="C87" s="391">
        <v>9.4117647058823604</v>
      </c>
      <c r="D87" s="391">
        <v>40</v>
      </c>
      <c r="E87" s="391">
        <v>5</v>
      </c>
      <c r="F87" s="392">
        <v>2.3529411764705901</v>
      </c>
      <c r="G87" s="385"/>
      <c r="H87" s="385"/>
      <c r="I87" s="391"/>
      <c r="J87" s="391"/>
    </row>
    <row r="88" spans="1:10" ht="19.2" x14ac:dyDescent="0.25">
      <c r="A88" s="384" t="s">
        <v>420</v>
      </c>
      <c r="B88" s="389">
        <v>396</v>
      </c>
      <c r="C88" s="391">
        <v>19.5942602671945</v>
      </c>
      <c r="D88" s="391">
        <v>44.696969696969703</v>
      </c>
      <c r="E88" s="391">
        <v>97</v>
      </c>
      <c r="F88" s="392">
        <v>4.7996041563582397</v>
      </c>
      <c r="G88" s="385"/>
      <c r="H88" s="385"/>
      <c r="I88" s="391"/>
      <c r="J88" s="391"/>
    </row>
    <row r="89" spans="1:10" ht="19.2" x14ac:dyDescent="0.25">
      <c r="A89" s="384" t="s">
        <v>421</v>
      </c>
      <c r="B89" s="389">
        <v>137</v>
      </c>
      <c r="C89" s="391">
        <v>19.166200335758301</v>
      </c>
      <c r="D89" s="391">
        <v>38.686131386861298</v>
      </c>
      <c r="E89" s="391">
        <v>45</v>
      </c>
      <c r="F89" s="392">
        <v>6.29546726357023</v>
      </c>
      <c r="G89" s="385"/>
      <c r="H89" s="385"/>
      <c r="I89" s="391"/>
      <c r="J89" s="391"/>
    </row>
    <row r="90" spans="1:10" ht="19.2" x14ac:dyDescent="0.25">
      <c r="A90" s="384" t="s">
        <v>422</v>
      </c>
      <c r="B90" s="389">
        <v>107</v>
      </c>
      <c r="C90" s="391">
        <v>13.4692849949648</v>
      </c>
      <c r="D90" s="391">
        <v>41.121495327102799</v>
      </c>
      <c r="E90" s="391">
        <v>23</v>
      </c>
      <c r="F90" s="392">
        <v>2.8952668680765399</v>
      </c>
      <c r="G90" s="385"/>
      <c r="H90" s="385"/>
      <c r="I90" s="391"/>
      <c r="J90" s="391"/>
    </row>
    <row r="91" spans="1:10" ht="19.2" x14ac:dyDescent="0.25">
      <c r="A91" s="384" t="s">
        <v>423</v>
      </c>
      <c r="B91" s="389">
        <v>88</v>
      </c>
      <c r="C91" s="391">
        <v>13.309134906231099</v>
      </c>
      <c r="D91" s="391">
        <v>38.636363636363598</v>
      </c>
      <c r="E91" s="391">
        <v>17</v>
      </c>
      <c r="F91" s="392">
        <v>2.5710828796128302</v>
      </c>
      <c r="G91" s="385"/>
      <c r="H91" s="385"/>
      <c r="I91" s="391"/>
      <c r="J91" s="391"/>
    </row>
    <row r="92" spans="1:10" ht="19.2" x14ac:dyDescent="0.25">
      <c r="A92" s="384" t="s">
        <v>424</v>
      </c>
      <c r="B92" s="389">
        <v>351</v>
      </c>
      <c r="C92" s="391">
        <v>18.516564676091999</v>
      </c>
      <c r="D92" s="391">
        <v>52.1367521367522</v>
      </c>
      <c r="E92" s="391">
        <v>60</v>
      </c>
      <c r="F92" s="392">
        <v>3.1652247309559001</v>
      </c>
      <c r="G92" s="385"/>
      <c r="H92" s="385"/>
      <c r="I92" s="391"/>
      <c r="J92" s="391"/>
    </row>
    <row r="93" spans="1:10" ht="19.2" x14ac:dyDescent="0.25">
      <c r="A93" s="384" t="s">
        <v>425</v>
      </c>
      <c r="B93" s="389">
        <v>514</v>
      </c>
      <c r="C93" s="391">
        <v>13.8287282412763</v>
      </c>
      <c r="D93" s="391">
        <v>54.085603112840502</v>
      </c>
      <c r="E93" s="391">
        <v>76</v>
      </c>
      <c r="F93" s="392">
        <v>2.0447146815894999</v>
      </c>
      <c r="G93" s="385"/>
      <c r="H93" s="385"/>
      <c r="I93" s="391"/>
      <c r="J93" s="391"/>
    </row>
    <row r="94" spans="1:10" ht="19.2" x14ac:dyDescent="0.25">
      <c r="A94" s="384" t="s">
        <v>426</v>
      </c>
      <c r="B94" s="389">
        <v>121</v>
      </c>
      <c r="C94" s="391">
        <v>12.783940834654</v>
      </c>
      <c r="D94" s="391">
        <v>33.057851239669397</v>
      </c>
      <c r="E94" s="391">
        <v>22</v>
      </c>
      <c r="F94" s="392">
        <v>2.3243528790279999</v>
      </c>
      <c r="G94" s="385"/>
      <c r="H94" s="385"/>
      <c r="I94" s="391"/>
      <c r="J94" s="391"/>
    </row>
    <row r="95" spans="1:10" ht="19.2" x14ac:dyDescent="0.25">
      <c r="A95" s="384" t="s">
        <v>427</v>
      </c>
      <c r="B95" s="389">
        <v>16</v>
      </c>
      <c r="C95" s="391">
        <v>8.8154269972451793</v>
      </c>
      <c r="D95" s="391">
        <v>43.75</v>
      </c>
      <c r="E95" s="391" t="s">
        <v>644</v>
      </c>
      <c r="F95" s="392" t="s">
        <v>645</v>
      </c>
      <c r="G95" s="385"/>
      <c r="H95" s="385"/>
      <c r="I95" s="391"/>
      <c r="J95" s="391"/>
    </row>
    <row r="96" spans="1:10" ht="19.2" x14ac:dyDescent="0.25">
      <c r="A96" s="384" t="s">
        <v>428</v>
      </c>
      <c r="B96" s="389">
        <v>14</v>
      </c>
      <c r="C96" s="391">
        <v>8.8105726872246706</v>
      </c>
      <c r="D96" s="391">
        <v>42.857142857142897</v>
      </c>
      <c r="E96" s="391" t="s">
        <v>644</v>
      </c>
      <c r="F96" s="392" t="s">
        <v>645</v>
      </c>
      <c r="G96" s="385"/>
      <c r="H96" s="385"/>
      <c r="I96" s="391"/>
      <c r="J96" s="391"/>
    </row>
    <row r="97" spans="1:13" ht="19.2" x14ac:dyDescent="0.25">
      <c r="A97" s="379" t="s">
        <v>429</v>
      </c>
      <c r="B97" s="389">
        <v>598</v>
      </c>
      <c r="C97" s="391">
        <v>14.8541904714591</v>
      </c>
      <c r="D97" s="391">
        <v>45.819397993311</v>
      </c>
      <c r="E97" s="391">
        <v>93</v>
      </c>
      <c r="F97" s="392">
        <v>2.31009985592926</v>
      </c>
      <c r="G97" s="385"/>
      <c r="H97" s="385"/>
      <c r="I97" s="391"/>
      <c r="J97" s="391"/>
    </row>
    <row r="98" spans="1:13" ht="19.2" x14ac:dyDescent="0.25">
      <c r="A98" s="379" t="s">
        <v>430</v>
      </c>
      <c r="B98" s="389">
        <v>155</v>
      </c>
      <c r="C98" s="391">
        <v>15.648662291771799</v>
      </c>
      <c r="D98" s="391">
        <v>25.161290322580701</v>
      </c>
      <c r="E98" s="391">
        <v>49</v>
      </c>
      <c r="F98" s="392">
        <v>4.9469964664311004</v>
      </c>
      <c r="G98" s="385"/>
      <c r="H98" s="385"/>
      <c r="I98" s="391"/>
      <c r="J98" s="391"/>
    </row>
    <row r="99" spans="1:13" ht="19.2" x14ac:dyDescent="0.25">
      <c r="A99" s="379" t="s">
        <v>431</v>
      </c>
      <c r="B99" s="390">
        <v>238</v>
      </c>
      <c r="C99" s="392">
        <v>36.728395061728399</v>
      </c>
      <c r="D99" s="392">
        <v>65.966386554621906</v>
      </c>
      <c r="E99" s="392">
        <v>91</v>
      </c>
      <c r="F99" s="392">
        <v>14.0432098765432</v>
      </c>
      <c r="G99" s="385"/>
      <c r="H99" s="386"/>
      <c r="I99" s="391"/>
      <c r="J99" s="391"/>
    </row>
    <row r="100" spans="1:13" ht="19.2" x14ac:dyDescent="0.25">
      <c r="A100" s="379" t="s">
        <v>432</v>
      </c>
      <c r="B100" s="390">
        <v>133</v>
      </c>
      <c r="C100" s="392">
        <v>17.035993339310899</v>
      </c>
      <c r="D100" s="392">
        <v>22.556390977443598</v>
      </c>
      <c r="E100" s="392">
        <v>30</v>
      </c>
      <c r="F100" s="392">
        <v>3.8427052645062099</v>
      </c>
      <c r="I100" s="391"/>
      <c r="J100" s="391"/>
    </row>
    <row r="101" spans="1:13" ht="19.2" x14ac:dyDescent="0.25">
      <c r="A101" s="379" t="s">
        <v>433</v>
      </c>
      <c r="B101" s="390">
        <v>6</v>
      </c>
      <c r="C101" s="392">
        <v>5.4644808743169397</v>
      </c>
      <c r="D101" s="392">
        <v>66.6666666666667</v>
      </c>
      <c r="E101" s="392" t="s">
        <v>644</v>
      </c>
      <c r="F101" s="392" t="s">
        <v>645</v>
      </c>
      <c r="I101" s="391"/>
      <c r="J101" s="391"/>
    </row>
    <row r="102" spans="1:13" ht="19.2" x14ac:dyDescent="0.25">
      <c r="A102" s="379" t="s">
        <v>434</v>
      </c>
      <c r="B102" s="390">
        <v>123</v>
      </c>
      <c r="C102" s="392">
        <v>17.616728731022601</v>
      </c>
      <c r="D102" s="392">
        <v>42.276422764227597</v>
      </c>
      <c r="E102" s="392">
        <v>36</v>
      </c>
      <c r="F102" s="392">
        <v>5.1561157261529704</v>
      </c>
      <c r="I102" s="391"/>
      <c r="J102" s="391"/>
    </row>
    <row r="103" spans="1:13" ht="19.2" x14ac:dyDescent="0.25">
      <c r="A103" s="379" t="s">
        <v>435</v>
      </c>
      <c r="B103" s="390">
        <v>931</v>
      </c>
      <c r="C103" s="392">
        <v>19.460295562383699</v>
      </c>
      <c r="D103" s="392">
        <v>26.960257787325499</v>
      </c>
      <c r="E103" s="392">
        <v>243</v>
      </c>
      <c r="F103" s="392">
        <v>5.0793252649401204</v>
      </c>
      <c r="I103" s="391"/>
      <c r="J103" s="391"/>
    </row>
    <row r="104" spans="1:13" ht="19.2" x14ac:dyDescent="0.25">
      <c r="A104" s="379" t="s">
        <v>436</v>
      </c>
      <c r="B104" s="390">
        <v>92</v>
      </c>
      <c r="C104" s="392">
        <v>23.249936820823901</v>
      </c>
      <c r="D104" s="392">
        <v>58.695652173913103</v>
      </c>
      <c r="E104" s="392">
        <v>23</v>
      </c>
      <c r="F104" s="392">
        <v>5.8124842052059602</v>
      </c>
      <c r="I104" s="391"/>
      <c r="J104" s="391"/>
    </row>
    <row r="105" spans="1:13" ht="19.2" x14ac:dyDescent="0.25">
      <c r="A105" s="379" t="s">
        <v>437</v>
      </c>
      <c r="B105" s="390">
        <v>34</v>
      </c>
      <c r="C105" s="392">
        <v>13.127413127413099</v>
      </c>
      <c r="D105" s="392">
        <v>38.235294117647101</v>
      </c>
      <c r="E105" s="392">
        <v>8</v>
      </c>
      <c r="F105" s="392">
        <v>3.0888030888030902</v>
      </c>
      <c r="I105" s="391"/>
      <c r="J105" s="391"/>
    </row>
    <row r="106" spans="1:13" ht="19.2" x14ac:dyDescent="0.25">
      <c r="A106" s="379" t="s">
        <v>438</v>
      </c>
      <c r="B106" s="390">
        <v>146</v>
      </c>
      <c r="C106" s="392">
        <v>9.7684999330924693</v>
      </c>
      <c r="D106" s="392">
        <v>41.780821917808197</v>
      </c>
      <c r="E106" s="392">
        <v>49</v>
      </c>
      <c r="F106" s="392">
        <v>3.2784691556269201</v>
      </c>
      <c r="G106" s="388"/>
      <c r="H106" s="388"/>
      <c r="I106" s="391"/>
      <c r="J106" s="391"/>
      <c r="K106" s="387"/>
      <c r="L106" s="388"/>
      <c r="M106" s="388"/>
    </row>
    <row r="107" spans="1:13" ht="19.2" x14ac:dyDescent="0.25">
      <c r="A107" s="379" t="s">
        <v>439</v>
      </c>
      <c r="B107" s="390">
        <v>25</v>
      </c>
      <c r="C107" s="392">
        <v>12.1418164157358</v>
      </c>
      <c r="D107" s="392">
        <v>48</v>
      </c>
      <c r="E107" s="392">
        <v>5</v>
      </c>
      <c r="F107" s="392">
        <v>2.42836328314716</v>
      </c>
      <c r="G107" s="388"/>
      <c r="H107" s="388"/>
      <c r="I107" s="391"/>
      <c r="J107" s="391"/>
      <c r="K107" s="387"/>
      <c r="L107" s="388"/>
      <c r="M107" s="388"/>
    </row>
    <row r="108" spans="1:13" ht="19.2" x14ac:dyDescent="0.25">
      <c r="A108" s="379" t="s">
        <v>440</v>
      </c>
      <c r="B108" s="390">
        <v>38</v>
      </c>
      <c r="C108" s="392">
        <v>16.6520595968449</v>
      </c>
      <c r="D108" s="392">
        <v>55.263157894736899</v>
      </c>
      <c r="E108" s="392">
        <v>21</v>
      </c>
      <c r="F108" s="392">
        <v>9.2024539877300597</v>
      </c>
      <c r="G108" s="388"/>
      <c r="H108" s="388"/>
      <c r="I108" s="391"/>
      <c r="J108" s="391"/>
      <c r="K108" s="387"/>
      <c r="L108" s="388"/>
      <c r="M108" s="388"/>
    </row>
    <row r="109" spans="1:13" ht="19.2" x14ac:dyDescent="0.25">
      <c r="A109" s="379" t="s">
        <v>441</v>
      </c>
      <c r="B109" s="390">
        <v>867</v>
      </c>
      <c r="C109" s="392">
        <v>16.849674472840299</v>
      </c>
      <c r="D109" s="392">
        <v>31.026528258362202</v>
      </c>
      <c r="E109" s="392">
        <v>190</v>
      </c>
      <c r="F109" s="392">
        <v>3.6925468856282202</v>
      </c>
      <c r="I109" s="391"/>
      <c r="J109" s="391"/>
    </row>
    <row r="110" spans="1:13" ht="19.2" x14ac:dyDescent="0.25">
      <c r="A110" s="379" t="s">
        <v>442</v>
      </c>
      <c r="B110" s="390">
        <v>1256</v>
      </c>
      <c r="C110" s="392">
        <v>15.5405154600908</v>
      </c>
      <c r="D110" s="392">
        <v>24.7611464968153</v>
      </c>
      <c r="E110" s="392">
        <v>321</v>
      </c>
      <c r="F110" s="392">
        <v>3.9717400180646099</v>
      </c>
      <c r="I110" s="391"/>
      <c r="J110" s="391"/>
    </row>
    <row r="111" spans="1:13" ht="19.2" x14ac:dyDescent="0.25">
      <c r="A111" s="379" t="s">
        <v>443</v>
      </c>
      <c r="B111" s="390">
        <v>97</v>
      </c>
      <c r="C111" s="392">
        <v>15.1752190237797</v>
      </c>
      <c r="D111" s="392">
        <v>31.958762886597899</v>
      </c>
      <c r="E111" s="392">
        <v>19</v>
      </c>
      <c r="F111" s="392">
        <v>2.9724655819774699</v>
      </c>
      <c r="I111" s="391"/>
      <c r="J111" s="391"/>
    </row>
    <row r="112" spans="1:13" ht="19.2" x14ac:dyDescent="0.25">
      <c r="A112" s="379" t="s">
        <v>444</v>
      </c>
      <c r="B112" s="390">
        <v>74</v>
      </c>
      <c r="C112" s="392">
        <v>11.5103437548608</v>
      </c>
      <c r="D112" s="392">
        <v>40.540540540540498</v>
      </c>
      <c r="E112" s="392">
        <v>37</v>
      </c>
      <c r="F112" s="392">
        <v>5.7551718774304002</v>
      </c>
      <c r="I112" s="391"/>
      <c r="J112" s="391"/>
    </row>
    <row r="113" spans="1:10" ht="19.2" x14ac:dyDescent="0.25">
      <c r="A113" s="379" t="s">
        <v>445</v>
      </c>
      <c r="B113" s="390">
        <v>139</v>
      </c>
      <c r="C113" s="392">
        <v>17.407639323731999</v>
      </c>
      <c r="D113" s="392">
        <v>25.179856115107899</v>
      </c>
      <c r="E113" s="392">
        <v>27</v>
      </c>
      <c r="F113" s="392">
        <v>3.3813400125234798</v>
      </c>
      <c r="I113" s="391"/>
      <c r="J113" s="391"/>
    </row>
    <row r="114" spans="1:10" ht="19.2" x14ac:dyDescent="0.25">
      <c r="A114" s="379" t="s">
        <v>446</v>
      </c>
      <c r="B114" s="390">
        <v>26</v>
      </c>
      <c r="C114" s="392">
        <v>12.037037037037001</v>
      </c>
      <c r="D114" s="392">
        <v>65.384615384615401</v>
      </c>
      <c r="E114" s="392">
        <v>10</v>
      </c>
      <c r="F114" s="392">
        <v>4.6296296296296298</v>
      </c>
      <c r="I114" s="391"/>
      <c r="J114" s="391"/>
    </row>
    <row r="115" spans="1:10" ht="19.2" x14ac:dyDescent="0.25">
      <c r="A115" s="379" t="s">
        <v>447</v>
      </c>
      <c r="B115" s="390">
        <v>3</v>
      </c>
      <c r="C115" s="392">
        <v>9.67741935483871</v>
      </c>
      <c r="D115" s="392">
        <v>100</v>
      </c>
      <c r="E115" s="392" t="s">
        <v>644</v>
      </c>
      <c r="F115" s="392" t="s">
        <v>645</v>
      </c>
      <c r="I115" s="391"/>
      <c r="J115" s="391"/>
    </row>
    <row r="116" spans="1:10" ht="19.2" x14ac:dyDescent="0.25">
      <c r="A116" s="379" t="s">
        <v>448</v>
      </c>
      <c r="B116" s="390">
        <v>2216</v>
      </c>
      <c r="C116" s="392">
        <v>18.332685291660098</v>
      </c>
      <c r="D116" s="392">
        <v>29.2418772563177</v>
      </c>
      <c r="E116" s="392">
        <v>431</v>
      </c>
      <c r="F116" s="392">
        <v>3.5656080147588098</v>
      </c>
      <c r="I116" s="391"/>
      <c r="J116" s="391"/>
    </row>
    <row r="117" spans="1:10" ht="19.2" x14ac:dyDescent="0.25">
      <c r="A117" s="379" t="s">
        <v>449</v>
      </c>
      <c r="B117" s="390">
        <v>56</v>
      </c>
      <c r="C117" s="392">
        <v>15.859529878221499</v>
      </c>
      <c r="D117" s="392">
        <v>37.5</v>
      </c>
      <c r="E117" s="392">
        <v>21</v>
      </c>
      <c r="F117" s="392">
        <v>5.9473237043330496</v>
      </c>
      <c r="I117" s="391"/>
      <c r="J117" s="391"/>
    </row>
    <row r="118" spans="1:10" ht="19.2" x14ac:dyDescent="0.25">
      <c r="A118" s="379" t="s">
        <v>450</v>
      </c>
      <c r="B118" s="390">
        <v>338</v>
      </c>
      <c r="C118" s="392">
        <v>16.628130073301499</v>
      </c>
      <c r="D118" s="392">
        <v>26.627218934911198</v>
      </c>
      <c r="E118" s="392">
        <v>142</v>
      </c>
      <c r="F118" s="392">
        <v>6.9857824568308198</v>
      </c>
      <c r="I118" s="391"/>
      <c r="J118" s="391"/>
    </row>
    <row r="119" spans="1:10" ht="19.2" x14ac:dyDescent="0.25">
      <c r="A119" s="379" t="s">
        <v>451</v>
      </c>
      <c r="B119" s="390">
        <v>19</v>
      </c>
      <c r="C119" s="392">
        <v>19.648397104446701</v>
      </c>
      <c r="D119" s="392">
        <v>68.421052631579002</v>
      </c>
      <c r="E119" s="392" t="s">
        <v>644</v>
      </c>
      <c r="F119" s="392" t="s">
        <v>645</v>
      </c>
      <c r="I119" s="391"/>
      <c r="J119" s="391"/>
    </row>
    <row r="120" spans="1:10" ht="19.2" x14ac:dyDescent="0.25">
      <c r="A120" s="379" t="s">
        <v>452</v>
      </c>
      <c r="B120" s="390">
        <v>395</v>
      </c>
      <c r="C120" s="392">
        <v>26.0056619922312</v>
      </c>
      <c r="D120" s="392">
        <v>41.0126582278481</v>
      </c>
      <c r="E120" s="392">
        <v>163</v>
      </c>
      <c r="F120" s="392">
        <v>10.731450391730901</v>
      </c>
      <c r="I120" s="391"/>
      <c r="J120" s="391"/>
    </row>
    <row r="121" spans="1:10" ht="19.2" x14ac:dyDescent="0.25">
      <c r="A121" s="379" t="s">
        <v>453</v>
      </c>
      <c r="B121" s="390">
        <v>12</v>
      </c>
      <c r="C121" s="392">
        <v>9.5238095238095308</v>
      </c>
      <c r="D121" s="392">
        <v>58.3333333333333</v>
      </c>
      <c r="E121" s="392" t="s">
        <v>644</v>
      </c>
      <c r="F121" s="392" t="s">
        <v>645</v>
      </c>
      <c r="I121" s="391"/>
      <c r="J121" s="391"/>
    </row>
    <row r="122" spans="1:10" ht="19.2" x14ac:dyDescent="0.25">
      <c r="A122" s="379" t="s">
        <v>454</v>
      </c>
      <c r="B122" s="390">
        <v>48</v>
      </c>
      <c r="C122" s="392">
        <v>11.1992533831078</v>
      </c>
      <c r="D122" s="392">
        <v>50</v>
      </c>
      <c r="E122" s="392">
        <v>14</v>
      </c>
      <c r="F122" s="392">
        <v>3.2664489034064399</v>
      </c>
      <c r="I122" s="391"/>
      <c r="J122" s="391"/>
    </row>
    <row r="123" spans="1:10" ht="19.2" x14ac:dyDescent="0.25">
      <c r="A123" s="379" t="s">
        <v>455</v>
      </c>
      <c r="B123" s="390">
        <v>46</v>
      </c>
      <c r="C123" s="392">
        <v>18.138801261829698</v>
      </c>
      <c r="D123" s="392">
        <v>47.826086956521699</v>
      </c>
      <c r="E123" s="392">
        <v>22</v>
      </c>
      <c r="F123" s="392">
        <v>8.6750788643533099</v>
      </c>
      <c r="I123" s="391"/>
      <c r="J123" s="391"/>
    </row>
    <row r="124" spans="1:10" ht="19.2" x14ac:dyDescent="0.25">
      <c r="A124" s="379" t="s">
        <v>456</v>
      </c>
      <c r="B124" s="390">
        <v>5</v>
      </c>
      <c r="C124" s="392">
        <v>22.2222222222222</v>
      </c>
      <c r="D124" s="392">
        <v>60</v>
      </c>
      <c r="E124" s="392" t="s">
        <v>644</v>
      </c>
      <c r="F124" s="392" t="s">
        <v>645</v>
      </c>
      <c r="I124" s="391"/>
      <c r="J124" s="391"/>
    </row>
    <row r="125" spans="1:10" ht="19.2" x14ac:dyDescent="0.25">
      <c r="A125" s="379" t="s">
        <v>457</v>
      </c>
      <c r="B125" s="390">
        <v>2204</v>
      </c>
      <c r="C125" s="392">
        <v>18.365748379247702</v>
      </c>
      <c r="D125" s="392">
        <v>34.165154264972799</v>
      </c>
      <c r="E125" s="392">
        <v>376</v>
      </c>
      <c r="F125" s="392">
        <v>3.1331766744996101</v>
      </c>
      <c r="I125" s="391"/>
      <c r="J125" s="391"/>
    </row>
    <row r="126" spans="1:10" ht="19.2" x14ac:dyDescent="0.25">
      <c r="A126" s="379" t="s">
        <v>458</v>
      </c>
      <c r="B126" s="390">
        <v>95</v>
      </c>
      <c r="C126" s="392">
        <v>11.9406737053796</v>
      </c>
      <c r="D126" s="392">
        <v>33.684210526315802</v>
      </c>
      <c r="E126" s="392">
        <v>35</v>
      </c>
      <c r="F126" s="392">
        <v>4.3991955756661696</v>
      </c>
      <c r="I126" s="391"/>
      <c r="J126" s="391"/>
    </row>
    <row r="127" spans="1:10" ht="19.2" x14ac:dyDescent="0.25">
      <c r="A127" s="379" t="s">
        <v>459</v>
      </c>
      <c r="B127" s="390">
        <v>157</v>
      </c>
      <c r="C127" s="392">
        <v>18.5535334436303</v>
      </c>
      <c r="D127" s="392">
        <v>40.127388535031898</v>
      </c>
      <c r="E127" s="392">
        <v>54</v>
      </c>
      <c r="F127" s="392">
        <v>6.3814701016308204</v>
      </c>
      <c r="I127" s="391"/>
      <c r="J127" s="391"/>
    </row>
    <row r="128" spans="1:10" ht="19.2" x14ac:dyDescent="0.25">
      <c r="A128" s="379" t="s">
        <v>460</v>
      </c>
      <c r="B128" s="390">
        <v>30</v>
      </c>
      <c r="C128" s="392">
        <v>11.534025374855799</v>
      </c>
      <c r="D128" s="392">
        <v>50</v>
      </c>
      <c r="E128" s="392">
        <v>12</v>
      </c>
      <c r="F128" s="392">
        <v>4.6136101499423301</v>
      </c>
      <c r="I128" s="391"/>
      <c r="J128" s="391"/>
    </row>
    <row r="129" spans="1:10" ht="19.2" x14ac:dyDescent="0.25">
      <c r="A129" s="379" t="s">
        <v>461</v>
      </c>
      <c r="B129" s="390">
        <v>128</v>
      </c>
      <c r="C129" s="392">
        <v>13.7590024723208</v>
      </c>
      <c r="D129" s="392">
        <v>30.46875</v>
      </c>
      <c r="E129" s="392">
        <v>24</v>
      </c>
      <c r="F129" s="392">
        <v>2.5798129635601401</v>
      </c>
      <c r="I129" s="391"/>
      <c r="J129" s="391"/>
    </row>
    <row r="130" spans="1:10" ht="19.2" x14ac:dyDescent="0.25">
      <c r="A130" s="379" t="s">
        <v>462</v>
      </c>
      <c r="B130" s="390">
        <v>45</v>
      </c>
      <c r="C130" s="392">
        <v>15.538674033149199</v>
      </c>
      <c r="D130" s="392">
        <v>44.4444444444444</v>
      </c>
      <c r="E130" s="392">
        <v>13</v>
      </c>
      <c r="F130" s="392">
        <v>4.4889502762431004</v>
      </c>
      <c r="I130" s="391"/>
      <c r="J130" s="391"/>
    </row>
    <row r="131" spans="1:10" ht="19.2" x14ac:dyDescent="0.25">
      <c r="A131" s="379" t="s">
        <v>463</v>
      </c>
      <c r="B131" s="390">
        <v>1095</v>
      </c>
      <c r="C131" s="392">
        <v>15.072679220350199</v>
      </c>
      <c r="D131" s="392">
        <v>29.223744292237399</v>
      </c>
      <c r="E131" s="392">
        <v>181</v>
      </c>
      <c r="F131" s="392">
        <v>2.4914656976103999</v>
      </c>
      <c r="I131" s="391"/>
      <c r="J131" s="391"/>
    </row>
    <row r="132" spans="1:10" ht="19.2" x14ac:dyDescent="0.25">
      <c r="A132" s="379" t="s">
        <v>464</v>
      </c>
      <c r="B132" s="390">
        <v>243</v>
      </c>
      <c r="C132" s="392">
        <v>17.098226850548802</v>
      </c>
      <c r="D132" s="392">
        <v>30.041152263374499</v>
      </c>
      <c r="E132" s="392">
        <v>73</v>
      </c>
      <c r="F132" s="392">
        <v>5.1365043625105598</v>
      </c>
      <c r="I132" s="391"/>
      <c r="J132" s="391"/>
    </row>
    <row r="133" spans="1:10" ht="19.2" x14ac:dyDescent="0.25">
      <c r="A133" s="379" t="s">
        <v>465</v>
      </c>
      <c r="B133" s="390">
        <v>217</v>
      </c>
      <c r="C133" s="392">
        <v>11.538870573221301</v>
      </c>
      <c r="D133" s="392">
        <v>41.474654377880199</v>
      </c>
      <c r="E133" s="392">
        <v>49</v>
      </c>
      <c r="F133" s="392">
        <v>2.6055514197596499</v>
      </c>
      <c r="I133" s="391"/>
      <c r="J133" s="391"/>
    </row>
    <row r="134" spans="1:10" ht="19.2" x14ac:dyDescent="0.25">
      <c r="A134" s="379" t="s">
        <v>466</v>
      </c>
      <c r="B134" s="390">
        <v>28</v>
      </c>
      <c r="C134" s="392">
        <v>9.52057123427406</v>
      </c>
      <c r="D134" s="392">
        <v>60.714285714285701</v>
      </c>
      <c r="E134" s="392">
        <v>7</v>
      </c>
      <c r="F134" s="392">
        <v>2.3801428085685101</v>
      </c>
      <c r="I134" s="391"/>
      <c r="J134" s="391"/>
    </row>
    <row r="135" spans="1:10" ht="19.2" x14ac:dyDescent="0.25">
      <c r="A135" s="379" t="s">
        <v>467</v>
      </c>
      <c r="B135" s="390">
        <v>33</v>
      </c>
      <c r="C135" s="392">
        <v>15.5294117647059</v>
      </c>
      <c r="D135" s="392">
        <v>54.545454545454596</v>
      </c>
      <c r="E135" s="392">
        <v>15</v>
      </c>
      <c r="F135" s="392">
        <v>7.0588235294117698</v>
      </c>
      <c r="I135" s="391"/>
      <c r="J135" s="391"/>
    </row>
    <row r="136" spans="1:10" ht="19.2" x14ac:dyDescent="0.25">
      <c r="A136" s="379" t="s">
        <v>468</v>
      </c>
      <c r="B136" s="390">
        <v>408</v>
      </c>
      <c r="C136" s="392">
        <v>17.0028338056343</v>
      </c>
      <c r="D136" s="392">
        <v>48.774509803921603</v>
      </c>
      <c r="E136" s="392">
        <v>98</v>
      </c>
      <c r="F136" s="392">
        <v>4.0840140023337197</v>
      </c>
      <c r="I136" s="391"/>
      <c r="J136" s="391"/>
    </row>
    <row r="137" spans="1:10" ht="19.2" x14ac:dyDescent="0.25">
      <c r="A137" s="379" t="s">
        <v>469</v>
      </c>
      <c r="B137" s="390">
        <v>126</v>
      </c>
      <c r="C137" s="392">
        <v>13.488919815865501</v>
      </c>
      <c r="D137" s="392">
        <v>39.682539682539698</v>
      </c>
      <c r="E137" s="392">
        <v>22</v>
      </c>
      <c r="F137" s="392">
        <v>2.3552082218177901</v>
      </c>
      <c r="I137" s="391"/>
      <c r="J137" s="391"/>
    </row>
    <row r="138" spans="1:10" ht="19.2" x14ac:dyDescent="0.25">
      <c r="A138" s="379" t="s">
        <v>470</v>
      </c>
      <c r="B138" s="390">
        <v>3</v>
      </c>
      <c r="C138" s="392">
        <v>4.1608876560332897</v>
      </c>
      <c r="D138" s="392">
        <v>66.6666666666667</v>
      </c>
      <c r="E138" s="392">
        <v>0</v>
      </c>
      <c r="F138" s="392">
        <v>0</v>
      </c>
      <c r="I138" s="391"/>
      <c r="J138" s="391"/>
    </row>
    <row r="139" spans="1:10" ht="19.2" x14ac:dyDescent="0.25">
      <c r="A139" s="379" t="s">
        <v>471</v>
      </c>
      <c r="B139" s="390">
        <v>189</v>
      </c>
      <c r="C139" s="392">
        <v>17.778195842347898</v>
      </c>
      <c r="D139" s="392">
        <v>26.984126984126998</v>
      </c>
      <c r="E139" s="392">
        <v>44</v>
      </c>
      <c r="F139" s="392">
        <v>4.1388392437211898</v>
      </c>
      <c r="I139" s="391"/>
      <c r="J139" s="391"/>
    </row>
    <row r="140" spans="1:10" ht="19.2" x14ac:dyDescent="0.25">
      <c r="A140" s="379" t="s">
        <v>472</v>
      </c>
      <c r="B140" s="390">
        <v>194</v>
      </c>
      <c r="C140" s="392">
        <v>9.59493545674861</v>
      </c>
      <c r="D140" s="392">
        <v>49.4845360824742</v>
      </c>
      <c r="E140" s="392">
        <v>54</v>
      </c>
      <c r="F140" s="392">
        <v>2.6707552302289899</v>
      </c>
      <c r="I140" s="391"/>
      <c r="J140" s="391"/>
    </row>
    <row r="141" spans="1:10" ht="19.2" x14ac:dyDescent="0.25">
      <c r="A141" s="379" t="s">
        <v>473</v>
      </c>
      <c r="B141" s="390">
        <v>166</v>
      </c>
      <c r="C141" s="392">
        <v>16.229956980836899</v>
      </c>
      <c r="D141" s="392">
        <v>52.409638554216897</v>
      </c>
      <c r="E141" s="392">
        <v>48</v>
      </c>
      <c r="F141" s="392">
        <v>4.6929996089166996</v>
      </c>
      <c r="I141" s="391"/>
      <c r="J141" s="391"/>
    </row>
    <row r="142" spans="1:10" ht="19.2" x14ac:dyDescent="0.25">
      <c r="A142" s="379" t="s">
        <v>474</v>
      </c>
      <c r="B142" s="390">
        <v>154</v>
      </c>
      <c r="C142" s="392">
        <v>12.847251188787901</v>
      </c>
      <c r="D142" s="392">
        <v>40.909090909090899</v>
      </c>
      <c r="E142" s="392">
        <v>50</v>
      </c>
      <c r="F142" s="392">
        <v>4.17118545090515</v>
      </c>
      <c r="I142" s="391"/>
      <c r="J142" s="391"/>
    </row>
    <row r="143" spans="1:10" ht="19.2" x14ac:dyDescent="0.25">
      <c r="A143" s="379" t="s">
        <v>475</v>
      </c>
      <c r="B143" s="390">
        <v>817</v>
      </c>
      <c r="C143" s="392">
        <v>17.785227594314001</v>
      </c>
      <c r="D143" s="392">
        <v>36.842105263157897</v>
      </c>
      <c r="E143" s="392">
        <v>210</v>
      </c>
      <c r="F143" s="392">
        <v>4.5714783290158296</v>
      </c>
      <c r="I143" s="391"/>
      <c r="J143" s="391"/>
    </row>
    <row r="144" spans="1:10" ht="19.2" x14ac:dyDescent="0.25">
      <c r="A144" s="379" t="s">
        <v>476</v>
      </c>
      <c r="B144" s="390">
        <v>239</v>
      </c>
      <c r="C144" s="392">
        <v>15.223899611440199</v>
      </c>
      <c r="D144" s="392">
        <v>32.217573221757299</v>
      </c>
      <c r="E144" s="392">
        <v>84</v>
      </c>
      <c r="F144" s="392">
        <v>5.3506592776610002</v>
      </c>
      <c r="I144" s="391"/>
      <c r="J144" s="391"/>
    </row>
    <row r="145" spans="1:10" ht="19.2" x14ac:dyDescent="0.25">
      <c r="A145" s="379" t="s">
        <v>477</v>
      </c>
      <c r="B145" s="390">
        <v>107</v>
      </c>
      <c r="C145" s="392">
        <v>13.672374137490401</v>
      </c>
      <c r="D145" s="392">
        <v>47.663551401869199</v>
      </c>
      <c r="E145" s="392">
        <v>44</v>
      </c>
      <c r="F145" s="392">
        <v>5.6222846920521397</v>
      </c>
      <c r="I145" s="391"/>
      <c r="J145" s="391"/>
    </row>
    <row r="146" spans="1:10" ht="19.2" x14ac:dyDescent="0.25">
      <c r="A146" s="379" t="s">
        <v>478</v>
      </c>
      <c r="B146" s="390">
        <v>223</v>
      </c>
      <c r="C146" s="392">
        <v>15.1762624200354</v>
      </c>
      <c r="D146" s="392">
        <v>37.668161434977598</v>
      </c>
      <c r="E146" s="392">
        <v>52</v>
      </c>
      <c r="F146" s="392">
        <v>3.5388593983939001</v>
      </c>
      <c r="I146" s="391"/>
      <c r="J146" s="391"/>
    </row>
    <row r="147" spans="1:10" ht="19.2" x14ac:dyDescent="0.25">
      <c r="A147" s="379" t="s">
        <v>479</v>
      </c>
      <c r="B147" s="390">
        <v>8</v>
      </c>
      <c r="C147" s="392">
        <v>11.4122681883024</v>
      </c>
      <c r="D147" s="392">
        <v>62.5</v>
      </c>
      <c r="E147" s="392" t="s">
        <v>644</v>
      </c>
      <c r="F147" s="392" t="s">
        <v>645</v>
      </c>
      <c r="I147" s="391"/>
      <c r="J147" s="391"/>
    </row>
    <row r="148" spans="1:10" ht="19.2" x14ac:dyDescent="0.25">
      <c r="A148" s="379" t="s">
        <v>480</v>
      </c>
      <c r="B148" s="390">
        <v>25</v>
      </c>
      <c r="C148" s="392">
        <v>12.333497779970401</v>
      </c>
      <c r="D148" s="392">
        <v>24</v>
      </c>
      <c r="E148" s="392">
        <v>6</v>
      </c>
      <c r="F148" s="392">
        <v>2.9600394671929</v>
      </c>
      <c r="I148" s="391"/>
      <c r="J148" s="391"/>
    </row>
    <row r="149" spans="1:10" ht="19.2" x14ac:dyDescent="0.25">
      <c r="A149" s="379" t="s">
        <v>481</v>
      </c>
      <c r="B149" s="390">
        <v>11</v>
      </c>
      <c r="C149" s="392">
        <v>29.411764705882401</v>
      </c>
      <c r="D149" s="392">
        <v>100</v>
      </c>
      <c r="E149" s="392" t="s">
        <v>644</v>
      </c>
      <c r="F149" s="392" t="s">
        <v>645</v>
      </c>
      <c r="I149" s="391"/>
      <c r="J149" s="391"/>
    </row>
    <row r="150" spans="1:10" ht="19.2" x14ac:dyDescent="0.25">
      <c r="A150" s="379" t="s">
        <v>482</v>
      </c>
      <c r="B150" s="390">
        <v>67</v>
      </c>
      <c r="C150" s="392">
        <v>12.0114736464683</v>
      </c>
      <c r="D150" s="392">
        <v>29.8507462686567</v>
      </c>
      <c r="E150" s="392">
        <v>23</v>
      </c>
      <c r="F150" s="392">
        <v>4.1233416995338796</v>
      </c>
      <c r="I150" s="391"/>
      <c r="J150" s="391"/>
    </row>
    <row r="151" spans="1:10" ht="19.2" x14ac:dyDescent="0.25">
      <c r="A151" s="379" t="s">
        <v>483</v>
      </c>
      <c r="B151" s="390">
        <v>50</v>
      </c>
      <c r="C151" s="392">
        <v>11.0913930789707</v>
      </c>
      <c r="D151" s="392">
        <v>36</v>
      </c>
      <c r="E151" s="392">
        <v>16</v>
      </c>
      <c r="F151" s="392">
        <v>3.5492457852706298</v>
      </c>
      <c r="I151" s="391"/>
      <c r="J151" s="391"/>
    </row>
    <row r="152" spans="1:10" ht="19.2" x14ac:dyDescent="0.25">
      <c r="A152" s="379" t="s">
        <v>484</v>
      </c>
      <c r="B152" s="390">
        <v>76</v>
      </c>
      <c r="C152" s="392">
        <v>13.8965075882245</v>
      </c>
      <c r="D152" s="392">
        <v>47.368421052631597</v>
      </c>
      <c r="E152" s="392">
        <v>14</v>
      </c>
      <c r="F152" s="392">
        <v>2.5598829767782001</v>
      </c>
      <c r="I152" s="391"/>
      <c r="J152" s="391"/>
    </row>
    <row r="153" spans="1:10" ht="19.2" x14ac:dyDescent="0.25">
      <c r="A153" s="379" t="s">
        <v>485</v>
      </c>
      <c r="B153" s="390">
        <v>302</v>
      </c>
      <c r="C153" s="392">
        <v>25.759126577959702</v>
      </c>
      <c r="D153" s="392">
        <v>48.675496688741703</v>
      </c>
      <c r="E153" s="392">
        <v>25</v>
      </c>
      <c r="F153" s="392">
        <v>2.1323780279768001</v>
      </c>
      <c r="I153" s="391"/>
      <c r="J153" s="391"/>
    </row>
    <row r="154" spans="1:10" ht="19.2" x14ac:dyDescent="0.25">
      <c r="A154" s="379" t="s">
        <v>486</v>
      </c>
      <c r="B154" s="390">
        <v>16</v>
      </c>
      <c r="C154" s="392">
        <v>8.0200501253132792</v>
      </c>
      <c r="D154" s="392">
        <v>75</v>
      </c>
      <c r="E154" s="392">
        <v>10</v>
      </c>
      <c r="F154" s="392">
        <v>5.0125313283208</v>
      </c>
      <c r="I154" s="391"/>
      <c r="J154" s="391"/>
    </row>
    <row r="155" spans="1:10" ht="19.2" x14ac:dyDescent="0.25">
      <c r="A155" s="379" t="s">
        <v>487</v>
      </c>
      <c r="B155" s="390">
        <v>116</v>
      </c>
      <c r="C155" s="392">
        <v>12.1110879097933</v>
      </c>
      <c r="D155" s="392">
        <v>46.551724137930997</v>
      </c>
      <c r="E155" s="392">
        <v>44</v>
      </c>
      <c r="F155" s="392">
        <v>4.5938609313008998</v>
      </c>
      <c r="I155" s="391"/>
      <c r="J155" s="391"/>
    </row>
    <row r="156" spans="1:10" ht="19.2" x14ac:dyDescent="0.25">
      <c r="A156" s="379" t="s">
        <v>488</v>
      </c>
      <c r="B156" s="390">
        <v>11</v>
      </c>
      <c r="C156" s="392">
        <v>10.213556174559001</v>
      </c>
      <c r="D156" s="392">
        <v>18.181818181818201</v>
      </c>
      <c r="E156" s="392" t="s">
        <v>644</v>
      </c>
      <c r="F156" s="392" t="s">
        <v>645</v>
      </c>
      <c r="I156" s="391"/>
      <c r="J156" s="391"/>
    </row>
    <row r="157" spans="1:10" ht="19.2" x14ac:dyDescent="0.25">
      <c r="A157" s="379" t="s">
        <v>489</v>
      </c>
      <c r="B157" s="390">
        <v>42</v>
      </c>
      <c r="C157" s="392">
        <v>13.721006207121899</v>
      </c>
      <c r="D157" s="392">
        <v>38.095238095238102</v>
      </c>
      <c r="E157" s="392">
        <v>14</v>
      </c>
      <c r="F157" s="392">
        <v>4.5736687357072903</v>
      </c>
      <c r="I157" s="391"/>
      <c r="J157" s="391"/>
    </row>
    <row r="158" spans="1:10" ht="19.2" x14ac:dyDescent="0.25">
      <c r="A158" s="379" t="s">
        <v>490</v>
      </c>
      <c r="B158" s="390">
        <v>20</v>
      </c>
      <c r="C158" s="392">
        <v>10.7991360691145</v>
      </c>
      <c r="D158" s="392">
        <v>40</v>
      </c>
      <c r="E158" s="392">
        <v>7</v>
      </c>
      <c r="F158" s="392">
        <v>3.7796976241900699</v>
      </c>
      <c r="I158" s="391"/>
      <c r="J158" s="391"/>
    </row>
    <row r="159" spans="1:10" ht="19.2" x14ac:dyDescent="0.25">
      <c r="A159" s="379" t="s">
        <v>491</v>
      </c>
      <c r="B159" s="390">
        <v>855</v>
      </c>
      <c r="C159" s="392">
        <v>16.331442324222099</v>
      </c>
      <c r="D159" s="392">
        <v>31.812865497076</v>
      </c>
      <c r="E159" s="392">
        <v>170</v>
      </c>
      <c r="F159" s="392">
        <v>3.2471873627108301</v>
      </c>
      <c r="I159" s="391"/>
      <c r="J159" s="391"/>
    </row>
    <row r="160" spans="1:10" ht="19.2" x14ac:dyDescent="0.25">
      <c r="A160" s="379" t="s">
        <v>492</v>
      </c>
      <c r="B160" s="390">
        <v>132</v>
      </c>
      <c r="C160" s="392">
        <v>14.821468672804899</v>
      </c>
      <c r="D160" s="392">
        <v>34.090909090909101</v>
      </c>
      <c r="E160" s="392">
        <v>42</v>
      </c>
      <c r="F160" s="392">
        <v>4.7159218504379101</v>
      </c>
      <c r="I160" s="391"/>
      <c r="J160" s="391"/>
    </row>
    <row r="161" spans="1:10" ht="19.2" x14ac:dyDescent="0.25">
      <c r="A161" s="379" t="s">
        <v>493</v>
      </c>
      <c r="B161" s="390">
        <v>19</v>
      </c>
      <c r="C161" s="392">
        <v>12.4753775443204</v>
      </c>
      <c r="D161" s="392">
        <v>52.631578947368403</v>
      </c>
      <c r="E161" s="392">
        <v>9</v>
      </c>
      <c r="F161" s="392">
        <v>5.9093893630991499</v>
      </c>
      <c r="I161" s="391"/>
      <c r="J161" s="391"/>
    </row>
    <row r="162" spans="1:10" ht="19.2" x14ac:dyDescent="0.25">
      <c r="A162" s="379" t="s">
        <v>494</v>
      </c>
      <c r="B162" s="390">
        <v>65</v>
      </c>
      <c r="C162" s="392">
        <v>28.150714595062801</v>
      </c>
      <c r="D162" s="392">
        <v>50.769230769230802</v>
      </c>
      <c r="E162" s="392">
        <v>29</v>
      </c>
      <c r="F162" s="392">
        <v>12.559549588566499</v>
      </c>
      <c r="I162" s="391"/>
      <c r="J162" s="391"/>
    </row>
    <row r="163" spans="1:10" ht="19.2" x14ac:dyDescent="0.25">
      <c r="A163" s="379" t="s">
        <v>495</v>
      </c>
      <c r="B163" s="390">
        <v>249</v>
      </c>
      <c r="C163" s="392">
        <v>12.772505770710399</v>
      </c>
      <c r="D163" s="392">
        <v>38.955823293172699</v>
      </c>
      <c r="E163" s="392">
        <v>58</v>
      </c>
      <c r="F163" s="392">
        <v>2.9751218261092598</v>
      </c>
      <c r="I163" s="391"/>
      <c r="J163" s="391"/>
    </row>
    <row r="164" spans="1:10" ht="19.2" x14ac:dyDescent="0.25">
      <c r="A164" s="379" t="s">
        <v>496</v>
      </c>
      <c r="B164" s="390">
        <v>111</v>
      </c>
      <c r="C164" s="392">
        <v>10.7277471730937</v>
      </c>
      <c r="D164" s="392">
        <v>53.153153153153198</v>
      </c>
      <c r="E164" s="392">
        <v>41</v>
      </c>
      <c r="F164" s="392">
        <v>3.9625012080796398</v>
      </c>
      <c r="I164" s="391"/>
      <c r="J164" s="391"/>
    </row>
    <row r="165" spans="1:10" ht="19.2" x14ac:dyDescent="0.25">
      <c r="A165" s="379" t="s">
        <v>497</v>
      </c>
      <c r="B165" s="390">
        <v>100</v>
      </c>
      <c r="C165" s="392">
        <v>13.123359580052499</v>
      </c>
      <c r="D165" s="392">
        <v>39</v>
      </c>
      <c r="E165" s="392">
        <v>41</v>
      </c>
      <c r="F165" s="392">
        <v>5.3805774278215202</v>
      </c>
      <c r="I165" s="391"/>
      <c r="J165" s="391"/>
    </row>
    <row r="166" spans="1:10" ht="19.2" x14ac:dyDescent="0.25">
      <c r="A166" s="379" t="s">
        <v>498</v>
      </c>
      <c r="B166" s="390">
        <v>26</v>
      </c>
      <c r="C166" s="392">
        <v>14.0997830802603</v>
      </c>
      <c r="D166" s="392">
        <v>34.615384615384599</v>
      </c>
      <c r="E166" s="392">
        <v>6</v>
      </c>
      <c r="F166" s="392">
        <v>3.2537960954446898</v>
      </c>
      <c r="I166" s="391"/>
      <c r="J166" s="391"/>
    </row>
    <row r="167" spans="1:10" ht="19.2" x14ac:dyDescent="0.25">
      <c r="A167" s="379" t="s">
        <v>499</v>
      </c>
      <c r="B167" s="390">
        <v>302</v>
      </c>
      <c r="C167" s="392">
        <v>14.512253724171099</v>
      </c>
      <c r="D167" s="392">
        <v>50.331125827814603</v>
      </c>
      <c r="E167" s="392">
        <v>107</v>
      </c>
      <c r="F167" s="392">
        <v>5.1417587698222</v>
      </c>
      <c r="I167" s="391"/>
      <c r="J167" s="391"/>
    </row>
    <row r="168" spans="1:10" ht="19.2" x14ac:dyDescent="0.25">
      <c r="A168" s="379" t="s">
        <v>500</v>
      </c>
      <c r="B168" s="390">
        <v>127</v>
      </c>
      <c r="C168" s="392">
        <v>13.204408400915</v>
      </c>
      <c r="D168" s="392">
        <v>36.220472440944903</v>
      </c>
      <c r="E168" s="392">
        <v>48</v>
      </c>
      <c r="F168" s="392">
        <v>4.9906425452276997</v>
      </c>
      <c r="I168" s="391"/>
      <c r="J168" s="391"/>
    </row>
    <row r="169" spans="1:10" ht="19.2" x14ac:dyDescent="0.25">
      <c r="A169" s="379" t="s">
        <v>501</v>
      </c>
      <c r="B169" s="390">
        <v>87</v>
      </c>
      <c r="C169" s="392">
        <v>15.3818953323904</v>
      </c>
      <c r="D169" s="392">
        <v>56.321839080459803</v>
      </c>
      <c r="E169" s="392">
        <v>17</v>
      </c>
      <c r="F169" s="392">
        <v>3.0056577086280098</v>
      </c>
      <c r="I169" s="391"/>
      <c r="J169" s="391"/>
    </row>
    <row r="170" spans="1:10" ht="19.2" x14ac:dyDescent="0.25">
      <c r="A170" s="379" t="s">
        <v>502</v>
      </c>
      <c r="B170" s="390">
        <v>287</v>
      </c>
      <c r="C170" s="392">
        <v>14.7156847664462</v>
      </c>
      <c r="D170" s="392">
        <v>47.735191637630699</v>
      </c>
      <c r="E170" s="392">
        <v>52</v>
      </c>
      <c r="F170" s="392">
        <v>2.6662564733630698</v>
      </c>
      <c r="I170" s="391"/>
      <c r="J170" s="391"/>
    </row>
    <row r="171" spans="1:10" ht="19.2" x14ac:dyDescent="0.25">
      <c r="A171" s="379" t="s">
        <v>503</v>
      </c>
      <c r="B171" s="390">
        <v>72</v>
      </c>
      <c r="C171" s="392">
        <v>13.8116247841934</v>
      </c>
      <c r="D171" s="392">
        <v>37.5</v>
      </c>
      <c r="E171" s="392">
        <v>26</v>
      </c>
      <c r="F171" s="392">
        <v>4.9875311720698301</v>
      </c>
      <c r="I171" s="391"/>
      <c r="J171" s="391"/>
    </row>
    <row r="172" spans="1:10" ht="19.2" x14ac:dyDescent="0.25">
      <c r="A172" s="379" t="s">
        <v>504</v>
      </c>
      <c r="B172" s="390">
        <v>150</v>
      </c>
      <c r="C172" s="392">
        <v>14.356814701378299</v>
      </c>
      <c r="D172" s="392">
        <v>28</v>
      </c>
      <c r="E172" s="392">
        <v>34</v>
      </c>
      <c r="F172" s="392">
        <v>3.2542113323124102</v>
      </c>
      <c r="I172" s="391"/>
      <c r="J172" s="391"/>
    </row>
    <row r="173" spans="1:10" ht="19.2" x14ac:dyDescent="0.25">
      <c r="A173" s="379" t="s">
        <v>505</v>
      </c>
      <c r="B173" s="390">
        <v>526</v>
      </c>
      <c r="C173" s="392">
        <v>15.1672433679354</v>
      </c>
      <c r="D173" s="392">
        <v>38.783269961977197</v>
      </c>
      <c r="E173" s="392">
        <v>123</v>
      </c>
      <c r="F173" s="392">
        <v>3.54671280276817</v>
      </c>
      <c r="I173" s="391"/>
      <c r="J173" s="391"/>
    </row>
    <row r="174" spans="1:10" ht="19.2" x14ac:dyDescent="0.25">
      <c r="A174" s="379" t="s">
        <v>506</v>
      </c>
      <c r="B174" s="390">
        <v>61</v>
      </c>
      <c r="C174" s="392">
        <v>13.003623960776</v>
      </c>
      <c r="D174" s="392">
        <v>44.262295081967203</v>
      </c>
      <c r="E174" s="392">
        <v>28</v>
      </c>
      <c r="F174" s="392">
        <v>5.9688765721594601</v>
      </c>
      <c r="I174" s="391"/>
      <c r="J174" s="391"/>
    </row>
    <row r="175" spans="1:10" ht="19.2" x14ac:dyDescent="0.25">
      <c r="A175" s="379" t="s">
        <v>507</v>
      </c>
      <c r="B175" s="390">
        <v>119</v>
      </c>
      <c r="C175" s="392">
        <v>12.576622278587999</v>
      </c>
      <c r="D175" s="392">
        <v>31.092436974789901</v>
      </c>
      <c r="E175" s="392">
        <v>31</v>
      </c>
      <c r="F175" s="392">
        <v>3.2762629465229298</v>
      </c>
      <c r="I175" s="391"/>
      <c r="J175" s="391"/>
    </row>
    <row r="176" spans="1:10" ht="19.2" x14ac:dyDescent="0.25">
      <c r="A176" s="379" t="s">
        <v>508</v>
      </c>
      <c r="B176" s="390">
        <v>636</v>
      </c>
      <c r="C176" s="392">
        <v>14.489121767855099</v>
      </c>
      <c r="D176" s="392">
        <v>40.094339622641499</v>
      </c>
      <c r="E176" s="392">
        <v>151</v>
      </c>
      <c r="F176" s="392">
        <v>3.4400273379656001</v>
      </c>
      <c r="I176" s="391"/>
      <c r="J176" s="391"/>
    </row>
    <row r="177" spans="1:10" ht="19.2" x14ac:dyDescent="0.25">
      <c r="A177" s="379" t="s">
        <v>509</v>
      </c>
      <c r="B177" s="390">
        <v>154</v>
      </c>
      <c r="C177" s="392">
        <v>16.108786610878699</v>
      </c>
      <c r="D177" s="392">
        <v>25.974025974025999</v>
      </c>
      <c r="E177" s="392">
        <v>41</v>
      </c>
      <c r="F177" s="392">
        <v>4.2887029288702898</v>
      </c>
      <c r="I177" s="391"/>
      <c r="J177" s="391"/>
    </row>
    <row r="178" spans="1:10" ht="19.2" x14ac:dyDescent="0.25">
      <c r="A178" s="379" t="s">
        <v>510</v>
      </c>
      <c r="B178" s="390">
        <v>207</v>
      </c>
      <c r="C178" s="392">
        <v>13.064058062480299</v>
      </c>
      <c r="D178" s="392">
        <v>37.681159420289902</v>
      </c>
      <c r="E178" s="392">
        <v>71</v>
      </c>
      <c r="F178" s="392">
        <v>4.4809088040391298</v>
      </c>
      <c r="I178" s="391"/>
      <c r="J178" s="391"/>
    </row>
    <row r="179" spans="1:10" ht="19.2" x14ac:dyDescent="0.25">
      <c r="A179" s="379" t="s">
        <v>511</v>
      </c>
      <c r="B179" s="390">
        <v>24</v>
      </c>
      <c r="C179" s="392">
        <v>17.964071856287401</v>
      </c>
      <c r="D179" s="392">
        <v>66.6666666666667</v>
      </c>
      <c r="E179" s="392">
        <v>8</v>
      </c>
      <c r="F179" s="392">
        <v>5.9880239520958103</v>
      </c>
      <c r="I179" s="391"/>
      <c r="J179" s="391"/>
    </row>
    <row r="180" spans="1:10" ht="19.2" x14ac:dyDescent="0.25">
      <c r="A180" s="379" t="s">
        <v>512</v>
      </c>
      <c r="B180" s="390">
        <v>119</v>
      </c>
      <c r="C180" s="392">
        <v>13.232514177693799</v>
      </c>
      <c r="D180" s="392">
        <v>47.058823529411796</v>
      </c>
      <c r="E180" s="392">
        <v>29</v>
      </c>
      <c r="F180" s="392">
        <v>3.22473034582453</v>
      </c>
      <c r="I180" s="391"/>
      <c r="J180" s="391"/>
    </row>
    <row r="181" spans="1:10" ht="19.2" x14ac:dyDescent="0.25">
      <c r="A181" s="379" t="s">
        <v>513</v>
      </c>
      <c r="B181" s="390">
        <v>115</v>
      </c>
      <c r="C181" s="392">
        <v>16.1312947117408</v>
      </c>
      <c r="D181" s="392">
        <v>39.130434782608702</v>
      </c>
      <c r="E181" s="392">
        <v>30</v>
      </c>
      <c r="F181" s="392">
        <v>4.2081638378454196</v>
      </c>
      <c r="I181" s="391"/>
      <c r="J181" s="391"/>
    </row>
    <row r="182" spans="1:10" ht="19.2" x14ac:dyDescent="0.25">
      <c r="A182" s="379" t="s">
        <v>514</v>
      </c>
      <c r="B182" s="390">
        <v>3669</v>
      </c>
      <c r="C182" s="392">
        <v>17.602272127576899</v>
      </c>
      <c r="D182" s="392">
        <v>28.618152085036801</v>
      </c>
      <c r="E182" s="392">
        <v>676</v>
      </c>
      <c r="F182" s="392">
        <v>3.2431550717476099</v>
      </c>
      <c r="I182" s="391"/>
      <c r="J182" s="391"/>
    </row>
    <row r="183" spans="1:10" ht="19.2" x14ac:dyDescent="0.25">
      <c r="A183" s="379" t="s">
        <v>515</v>
      </c>
      <c r="B183" s="390">
        <v>87</v>
      </c>
      <c r="C183" s="392">
        <v>13.325164650023</v>
      </c>
      <c r="D183" s="392">
        <v>28.735632183908098</v>
      </c>
      <c r="E183" s="392">
        <v>32</v>
      </c>
      <c r="F183" s="392">
        <v>4.90120998621535</v>
      </c>
      <c r="I183" s="391"/>
      <c r="J183" s="391"/>
    </row>
    <row r="184" spans="1:10" ht="19.2" x14ac:dyDescent="0.25">
      <c r="A184" s="379" t="s">
        <v>516</v>
      </c>
      <c r="B184" s="390">
        <v>34</v>
      </c>
      <c r="C184" s="392">
        <v>11.984490659146999</v>
      </c>
      <c r="D184" s="392">
        <v>50</v>
      </c>
      <c r="E184" s="392">
        <v>14</v>
      </c>
      <c r="F184" s="392">
        <v>4.9347902714134699</v>
      </c>
      <c r="I184" s="391"/>
      <c r="J184" s="391"/>
    </row>
    <row r="185" spans="1:10" ht="19.2" x14ac:dyDescent="0.25">
      <c r="A185" s="379" t="s">
        <v>517</v>
      </c>
      <c r="B185" s="390">
        <v>129</v>
      </c>
      <c r="C185" s="392">
        <v>11.746494263340001</v>
      </c>
      <c r="D185" s="392">
        <v>43.410852713178301</v>
      </c>
      <c r="E185" s="392">
        <v>38</v>
      </c>
      <c r="F185" s="392">
        <v>3.4602076124567498</v>
      </c>
      <c r="I185" s="391"/>
      <c r="J185" s="391"/>
    </row>
    <row r="186" spans="1:10" ht="19.2" x14ac:dyDescent="0.25">
      <c r="A186" s="379" t="s">
        <v>518</v>
      </c>
      <c r="B186" s="390">
        <v>47</v>
      </c>
      <c r="C186" s="392">
        <v>14.6463072608289</v>
      </c>
      <c r="D186" s="392">
        <v>61.702127659574501</v>
      </c>
      <c r="E186" s="392">
        <v>18</v>
      </c>
      <c r="F186" s="392">
        <v>5.6092240573387402</v>
      </c>
      <c r="I186" s="391"/>
      <c r="J186" s="391"/>
    </row>
    <row r="187" spans="1:10" ht="19.2" x14ac:dyDescent="0.25">
      <c r="A187" s="379" t="s">
        <v>519</v>
      </c>
      <c r="B187" s="390">
        <v>219</v>
      </c>
      <c r="C187" s="392">
        <v>14.5071542130366</v>
      </c>
      <c r="D187" s="392">
        <v>40.182648401826498</v>
      </c>
      <c r="E187" s="392">
        <v>42</v>
      </c>
      <c r="F187" s="392">
        <v>2.7821939586645499</v>
      </c>
      <c r="I187" s="391"/>
      <c r="J187" s="391"/>
    </row>
    <row r="188" spans="1:10" ht="19.2" x14ac:dyDescent="0.25">
      <c r="A188" s="379" t="s">
        <v>520</v>
      </c>
      <c r="B188" s="390">
        <v>67</v>
      </c>
      <c r="C188" s="392">
        <v>14.530470613749699</v>
      </c>
      <c r="D188" s="392">
        <v>37.313432835820898</v>
      </c>
      <c r="E188" s="392">
        <v>19</v>
      </c>
      <c r="F188" s="392">
        <v>4.1205812188245501</v>
      </c>
      <c r="I188" s="391"/>
      <c r="J188" s="391"/>
    </row>
    <row r="189" spans="1:10" ht="19.2" x14ac:dyDescent="0.25">
      <c r="A189" s="379" t="s">
        <v>521</v>
      </c>
      <c r="B189" s="390">
        <v>114</v>
      </c>
      <c r="C189" s="392">
        <v>18.0408292451337</v>
      </c>
      <c r="D189" s="392">
        <v>47.368421052631597</v>
      </c>
      <c r="E189" s="392">
        <v>26</v>
      </c>
      <c r="F189" s="392">
        <v>4.1145750909954097</v>
      </c>
      <c r="I189" s="391"/>
      <c r="J189" s="391"/>
    </row>
    <row r="190" spans="1:10" ht="19.2" x14ac:dyDescent="0.25">
      <c r="A190" s="379" t="s">
        <v>522</v>
      </c>
      <c r="B190" s="390">
        <v>120</v>
      </c>
      <c r="C190" s="392">
        <v>10.740177212923999</v>
      </c>
      <c r="D190" s="392">
        <v>33.3333333333333</v>
      </c>
      <c r="E190" s="392">
        <v>51</v>
      </c>
      <c r="F190" s="392">
        <v>4.5645753154927098</v>
      </c>
      <c r="I190" s="391"/>
      <c r="J190" s="391"/>
    </row>
    <row r="191" spans="1:10" ht="19.2" x14ac:dyDescent="0.25">
      <c r="A191" s="379" t="s">
        <v>523</v>
      </c>
      <c r="B191" s="390">
        <v>16</v>
      </c>
      <c r="C191" s="392">
        <v>17.241379310344801</v>
      </c>
      <c r="D191" s="392">
        <v>62.5</v>
      </c>
      <c r="E191" s="392">
        <v>6</v>
      </c>
      <c r="F191" s="392">
        <v>6.4655172413793096</v>
      </c>
      <c r="I191" s="391"/>
      <c r="J191" s="391"/>
    </row>
    <row r="192" spans="1:10" ht="19.2" x14ac:dyDescent="0.25">
      <c r="A192" s="379" t="s">
        <v>524</v>
      </c>
      <c r="B192" s="390">
        <v>63</v>
      </c>
      <c r="C192" s="392">
        <v>19.090909090909101</v>
      </c>
      <c r="D192" s="392">
        <v>44.4444444444444</v>
      </c>
      <c r="E192" s="392">
        <v>28</v>
      </c>
      <c r="F192" s="392">
        <v>8.4848484848484897</v>
      </c>
      <c r="I192" s="391"/>
      <c r="J192" s="391"/>
    </row>
    <row r="193" spans="1:10" ht="19.2" x14ac:dyDescent="0.25">
      <c r="A193" s="379" t="s">
        <v>525</v>
      </c>
      <c r="B193" s="390">
        <v>33</v>
      </c>
      <c r="C193" s="392">
        <v>12.263099219620999</v>
      </c>
      <c r="D193" s="392">
        <v>21.2121212121212</v>
      </c>
      <c r="E193" s="392">
        <v>9</v>
      </c>
      <c r="F193" s="392">
        <v>3.3444816053511701</v>
      </c>
      <c r="I193" s="391"/>
      <c r="J193" s="391"/>
    </row>
    <row r="194" spans="1:10" ht="19.2" x14ac:dyDescent="0.25">
      <c r="A194" s="379" t="s">
        <v>526</v>
      </c>
      <c r="B194" s="390">
        <v>25</v>
      </c>
      <c r="C194" s="392">
        <v>15.1607034566404</v>
      </c>
      <c r="D194" s="392">
        <v>92</v>
      </c>
      <c r="E194" s="392">
        <v>6</v>
      </c>
      <c r="F194" s="392">
        <v>3.63856882959369</v>
      </c>
      <c r="I194" s="391"/>
      <c r="J194" s="391"/>
    </row>
    <row r="195" spans="1:10" ht="19.2" x14ac:dyDescent="0.25">
      <c r="A195" s="379" t="s">
        <v>527</v>
      </c>
      <c r="B195" s="390">
        <v>57</v>
      </c>
      <c r="C195" s="392">
        <v>15.302013422818799</v>
      </c>
      <c r="D195" s="392">
        <v>47.368421052631597</v>
      </c>
      <c r="E195" s="392">
        <v>23</v>
      </c>
      <c r="F195" s="392">
        <v>6.1744966442953002</v>
      </c>
      <c r="I195" s="391"/>
      <c r="J195" s="391"/>
    </row>
    <row r="196" spans="1:10" ht="19.2" x14ac:dyDescent="0.25">
      <c r="A196" s="379" t="s">
        <v>528</v>
      </c>
      <c r="B196" s="390">
        <v>270</v>
      </c>
      <c r="C196" s="392">
        <v>15.5943167379</v>
      </c>
      <c r="D196" s="392">
        <v>27.7777777777778</v>
      </c>
      <c r="E196" s="392">
        <v>59</v>
      </c>
      <c r="F196" s="392">
        <v>3.40764699087444</v>
      </c>
      <c r="I196" s="391"/>
      <c r="J196" s="391"/>
    </row>
    <row r="197" spans="1:10" ht="19.2" x14ac:dyDescent="0.25">
      <c r="A197" s="379" t="s">
        <v>529</v>
      </c>
      <c r="B197" s="390">
        <v>66</v>
      </c>
      <c r="C197" s="392">
        <v>15.3667054714785</v>
      </c>
      <c r="D197" s="392">
        <v>37.878787878787897</v>
      </c>
      <c r="E197" s="392">
        <v>21</v>
      </c>
      <c r="F197" s="392">
        <v>4.8894062863795096</v>
      </c>
      <c r="I197" s="391"/>
      <c r="J197" s="391"/>
    </row>
    <row r="198" spans="1:10" ht="19.2" x14ac:dyDescent="0.25">
      <c r="A198" s="379" t="s">
        <v>530</v>
      </c>
      <c r="B198" s="390">
        <v>483</v>
      </c>
      <c r="C198" s="392">
        <v>25.311812179016901</v>
      </c>
      <c r="D198" s="392">
        <v>34.7826086956522</v>
      </c>
      <c r="E198" s="392">
        <v>112</v>
      </c>
      <c r="F198" s="392">
        <v>5.8694057226705798</v>
      </c>
      <c r="I198" s="391"/>
      <c r="J198" s="391"/>
    </row>
    <row r="199" spans="1:10" ht="19.2" x14ac:dyDescent="0.25">
      <c r="A199" s="379" t="s">
        <v>531</v>
      </c>
      <c r="B199" s="390">
        <v>52</v>
      </c>
      <c r="C199" s="392">
        <v>13.326499231163501</v>
      </c>
      <c r="D199" s="392">
        <v>40.384615384615401</v>
      </c>
      <c r="E199" s="392">
        <v>19</v>
      </c>
      <c r="F199" s="392">
        <v>4.8692977960020496</v>
      </c>
      <c r="I199" s="391"/>
      <c r="J199" s="391"/>
    </row>
    <row r="200" spans="1:10" ht="19.2" x14ac:dyDescent="0.25">
      <c r="A200" s="379" t="s">
        <v>532</v>
      </c>
      <c r="B200" s="390">
        <v>422</v>
      </c>
      <c r="C200" s="392">
        <v>21.094726318420399</v>
      </c>
      <c r="D200" s="392">
        <v>58.530805687203802</v>
      </c>
      <c r="E200" s="392">
        <v>75</v>
      </c>
      <c r="F200" s="392">
        <v>3.74906273431642</v>
      </c>
      <c r="I200" s="391"/>
      <c r="J200" s="391"/>
    </row>
    <row r="201" spans="1:10" ht="19.2" x14ac:dyDescent="0.25">
      <c r="A201" s="379" t="s">
        <v>533</v>
      </c>
      <c r="B201" s="390">
        <v>50</v>
      </c>
      <c r="C201" s="392">
        <v>11.9588615163836</v>
      </c>
      <c r="D201" s="392">
        <v>38</v>
      </c>
      <c r="E201" s="392">
        <v>20</v>
      </c>
      <c r="F201" s="392">
        <v>4.7835446065534599</v>
      </c>
      <c r="I201" s="391"/>
      <c r="J201" s="391"/>
    </row>
    <row r="202" spans="1:10" ht="19.2" x14ac:dyDescent="0.25">
      <c r="A202" s="379" t="s">
        <v>534</v>
      </c>
      <c r="B202" s="390">
        <v>28</v>
      </c>
      <c r="C202" s="392">
        <v>13.738959764475</v>
      </c>
      <c r="D202" s="392">
        <v>57.142857142857203</v>
      </c>
      <c r="E202" s="392">
        <v>7</v>
      </c>
      <c r="F202" s="392">
        <v>3.4347399411187398</v>
      </c>
      <c r="I202" s="391"/>
      <c r="J202" s="391"/>
    </row>
    <row r="203" spans="1:10" ht="19.2" x14ac:dyDescent="0.25">
      <c r="A203" s="379" t="s">
        <v>535</v>
      </c>
      <c r="B203" s="390">
        <v>1492</v>
      </c>
      <c r="C203" s="392">
        <v>17.850519842551702</v>
      </c>
      <c r="D203" s="392">
        <v>27.882037533512101</v>
      </c>
      <c r="E203" s="392">
        <v>399</v>
      </c>
      <c r="F203" s="392">
        <v>4.7736980007896399</v>
      </c>
      <c r="I203" s="391"/>
      <c r="J203" s="391"/>
    </row>
    <row r="204" spans="1:10" ht="19.2" x14ac:dyDescent="0.25">
      <c r="A204" s="379" t="s">
        <v>536</v>
      </c>
      <c r="B204" s="390">
        <v>56</v>
      </c>
      <c r="C204" s="392">
        <v>11.049723756906101</v>
      </c>
      <c r="D204" s="392">
        <v>41.071428571428598</v>
      </c>
      <c r="E204" s="392">
        <v>17</v>
      </c>
      <c r="F204" s="392">
        <v>3.3543804262036301</v>
      </c>
      <c r="I204" s="391"/>
      <c r="J204" s="391"/>
    </row>
    <row r="205" spans="1:10" ht="19.2" x14ac:dyDescent="0.25">
      <c r="A205" s="379" t="s">
        <v>537</v>
      </c>
      <c r="B205" s="390">
        <v>1032</v>
      </c>
      <c r="C205" s="392">
        <v>20.281424416319499</v>
      </c>
      <c r="D205" s="392">
        <v>35.755813953488399</v>
      </c>
      <c r="E205" s="392">
        <v>205</v>
      </c>
      <c r="F205" s="392">
        <v>4.0287713230091997</v>
      </c>
      <c r="I205" s="391"/>
      <c r="J205" s="391"/>
    </row>
    <row r="206" spans="1:10" ht="19.2" x14ac:dyDescent="0.25">
      <c r="A206" s="379" t="s">
        <v>538</v>
      </c>
      <c r="B206" s="390">
        <v>52</v>
      </c>
      <c r="C206" s="392">
        <v>16.817593790426901</v>
      </c>
      <c r="D206" s="392">
        <v>40.384615384615401</v>
      </c>
      <c r="E206" s="392">
        <v>12</v>
      </c>
      <c r="F206" s="392">
        <v>3.8809831824062102</v>
      </c>
      <c r="I206" s="391"/>
      <c r="J206" s="391"/>
    </row>
    <row r="207" spans="1:10" ht="19.2" x14ac:dyDescent="0.25">
      <c r="A207" s="379" t="s">
        <v>539</v>
      </c>
      <c r="B207" s="390">
        <v>155</v>
      </c>
      <c r="C207" s="392">
        <v>20.023252809714499</v>
      </c>
      <c r="D207" s="392">
        <v>50.322580645161302</v>
      </c>
      <c r="E207" s="392">
        <v>51</v>
      </c>
      <c r="F207" s="392">
        <v>6.5882960857770296</v>
      </c>
      <c r="I207" s="391"/>
      <c r="J207" s="391"/>
    </row>
    <row r="208" spans="1:10" ht="19.2" x14ac:dyDescent="0.25">
      <c r="A208" s="379" t="s">
        <v>540</v>
      </c>
      <c r="B208" s="390">
        <v>28</v>
      </c>
      <c r="C208" s="392">
        <v>15.2091254752852</v>
      </c>
      <c r="D208" s="392">
        <v>53.571428571428598</v>
      </c>
      <c r="E208" s="392">
        <v>12</v>
      </c>
      <c r="F208" s="392">
        <v>6.5181966322650799</v>
      </c>
      <c r="I208" s="391"/>
      <c r="J208" s="391"/>
    </row>
    <row r="209" spans="1:10" ht="19.2" x14ac:dyDescent="0.25">
      <c r="A209" s="379" t="s">
        <v>541</v>
      </c>
      <c r="B209" s="390">
        <v>27</v>
      </c>
      <c r="C209" s="392">
        <v>9.8074827460951699</v>
      </c>
      <c r="D209" s="392">
        <v>37.037037037037003</v>
      </c>
      <c r="E209" s="392">
        <v>6</v>
      </c>
      <c r="F209" s="392">
        <v>2.1794406102433701</v>
      </c>
      <c r="I209" s="391"/>
      <c r="J209" s="391"/>
    </row>
    <row r="210" spans="1:10" ht="19.2" x14ac:dyDescent="0.25">
      <c r="A210" s="379" t="s">
        <v>542</v>
      </c>
      <c r="B210" s="390">
        <v>60</v>
      </c>
      <c r="C210" s="392">
        <v>24.301336573511499</v>
      </c>
      <c r="D210" s="392">
        <v>53.3333333333333</v>
      </c>
      <c r="E210" s="392">
        <v>18</v>
      </c>
      <c r="F210" s="392">
        <v>7.2904009720534599</v>
      </c>
      <c r="I210" s="391"/>
      <c r="J210" s="391"/>
    </row>
    <row r="211" spans="1:10" ht="19.2" x14ac:dyDescent="0.25">
      <c r="A211" s="379" t="s">
        <v>543</v>
      </c>
      <c r="B211" s="390">
        <v>44</v>
      </c>
      <c r="C211" s="392">
        <v>20.686412787964301</v>
      </c>
      <c r="D211" s="392">
        <v>50</v>
      </c>
      <c r="E211" s="392">
        <v>8</v>
      </c>
      <c r="F211" s="392">
        <v>3.7611659614480502</v>
      </c>
      <c r="I211" s="391"/>
      <c r="J211" s="391"/>
    </row>
    <row r="212" spans="1:10" ht="19.2" x14ac:dyDescent="0.25">
      <c r="A212" s="379" t="s">
        <v>544</v>
      </c>
      <c r="B212" s="390">
        <v>57</v>
      </c>
      <c r="C212" s="392">
        <v>11.1284654431863</v>
      </c>
      <c r="D212" s="392">
        <v>49.122807017543899</v>
      </c>
      <c r="E212" s="392">
        <v>17</v>
      </c>
      <c r="F212" s="392">
        <v>3.3190160093713401</v>
      </c>
      <c r="I212" s="391"/>
      <c r="J212" s="391"/>
    </row>
    <row r="213" spans="1:10" ht="19.2" x14ac:dyDescent="0.25">
      <c r="A213" s="379" t="s">
        <v>545</v>
      </c>
      <c r="B213" s="390">
        <v>41</v>
      </c>
      <c r="C213" s="392">
        <v>13.4426229508197</v>
      </c>
      <c r="D213" s="392">
        <v>31.707317073170699</v>
      </c>
      <c r="E213" s="392">
        <v>15</v>
      </c>
      <c r="F213" s="392">
        <v>4.9180327868852496</v>
      </c>
      <c r="I213" s="391"/>
      <c r="J213" s="391"/>
    </row>
    <row r="214" spans="1:10" ht="19.2" x14ac:dyDescent="0.25">
      <c r="A214" s="379" t="s">
        <v>546</v>
      </c>
      <c r="B214" s="390">
        <v>61</v>
      </c>
      <c r="C214" s="392">
        <v>12.202440488097601</v>
      </c>
      <c r="D214" s="392">
        <v>39.344262295081997</v>
      </c>
      <c r="E214" s="392">
        <v>21</v>
      </c>
      <c r="F214" s="392">
        <v>4.2008401680336096</v>
      </c>
      <c r="I214" s="391"/>
      <c r="J214" s="391"/>
    </row>
    <row r="215" spans="1:10" ht="19.2" x14ac:dyDescent="0.25">
      <c r="A215" s="379" t="s">
        <v>547</v>
      </c>
      <c r="B215" s="390">
        <v>39</v>
      </c>
      <c r="C215" s="392">
        <v>24.193548387096801</v>
      </c>
      <c r="D215" s="392">
        <v>43.589743589743598</v>
      </c>
      <c r="E215" s="392">
        <v>19</v>
      </c>
      <c r="F215" s="392">
        <v>11.786600496277901</v>
      </c>
      <c r="I215" s="391"/>
      <c r="J215" s="391"/>
    </row>
    <row r="216" spans="1:10" ht="19.2" x14ac:dyDescent="0.25">
      <c r="A216" s="379" t="s">
        <v>548</v>
      </c>
      <c r="B216" s="390">
        <v>25</v>
      </c>
      <c r="C216" s="392">
        <v>12.5628140703518</v>
      </c>
      <c r="D216" s="392">
        <v>52</v>
      </c>
      <c r="E216" s="392">
        <v>10</v>
      </c>
      <c r="F216" s="392">
        <v>5.0251256281407102</v>
      </c>
      <c r="I216" s="391"/>
      <c r="J216" s="391"/>
    </row>
    <row r="217" spans="1:10" ht="19.2" x14ac:dyDescent="0.25">
      <c r="A217" s="379" t="s">
        <v>549</v>
      </c>
      <c r="B217" s="390">
        <v>91</v>
      </c>
      <c r="C217" s="392">
        <v>14.1590166485141</v>
      </c>
      <c r="D217" s="392">
        <v>49.450549450549502</v>
      </c>
      <c r="E217" s="392">
        <v>19</v>
      </c>
      <c r="F217" s="392">
        <v>2.9562782013381099</v>
      </c>
      <c r="I217" s="391"/>
      <c r="J217" s="391"/>
    </row>
    <row r="218" spans="1:10" ht="19.2" x14ac:dyDescent="0.25">
      <c r="A218" s="379" t="s">
        <v>550</v>
      </c>
      <c r="B218" s="390">
        <v>94</v>
      </c>
      <c r="C218" s="392">
        <v>11.427182105519099</v>
      </c>
      <c r="D218" s="392">
        <v>43.6170212765957</v>
      </c>
      <c r="E218" s="392">
        <v>42</v>
      </c>
      <c r="F218" s="392">
        <v>5.1057622173595902</v>
      </c>
      <c r="I218" s="391"/>
      <c r="J218" s="391"/>
    </row>
    <row r="219" spans="1:10" ht="19.2" x14ac:dyDescent="0.25">
      <c r="A219" s="379" t="s">
        <v>551</v>
      </c>
      <c r="B219" s="390">
        <v>401</v>
      </c>
      <c r="C219" s="392">
        <v>16.497305302999099</v>
      </c>
      <c r="D219" s="392">
        <v>24.9376558603491</v>
      </c>
      <c r="E219" s="392">
        <v>116</v>
      </c>
      <c r="F219" s="392">
        <v>4.7722878183239397</v>
      </c>
      <c r="I219" s="391"/>
      <c r="J219" s="391"/>
    </row>
    <row r="220" spans="1:10" ht="19.2" x14ac:dyDescent="0.25">
      <c r="A220" s="379" t="s">
        <v>552</v>
      </c>
      <c r="B220" s="390">
        <v>514</v>
      </c>
      <c r="C220" s="392">
        <v>18.686831963935099</v>
      </c>
      <c r="D220" s="392">
        <v>38.326848249027201</v>
      </c>
      <c r="E220" s="392">
        <v>112</v>
      </c>
      <c r="F220" s="392">
        <v>4.0718388715189402</v>
      </c>
      <c r="I220" s="391"/>
      <c r="J220" s="391"/>
    </row>
    <row r="221" spans="1:10" ht="19.2" x14ac:dyDescent="0.25">
      <c r="A221" s="379" t="s">
        <v>553</v>
      </c>
      <c r="B221" s="390">
        <v>585</v>
      </c>
      <c r="C221" s="392">
        <v>23.771790808240901</v>
      </c>
      <c r="D221" s="392">
        <v>64.4444444444445</v>
      </c>
      <c r="E221" s="392">
        <v>124</v>
      </c>
      <c r="F221" s="392">
        <v>5.0388069405502103</v>
      </c>
      <c r="I221" s="391"/>
      <c r="J221" s="391"/>
    </row>
    <row r="222" spans="1:10" ht="19.2" x14ac:dyDescent="0.25">
      <c r="A222" s="379" t="s">
        <v>554</v>
      </c>
      <c r="B222" s="390">
        <v>50</v>
      </c>
      <c r="C222" s="392">
        <v>14.9387511204063</v>
      </c>
      <c r="D222" s="392">
        <v>36</v>
      </c>
      <c r="E222" s="392">
        <v>14</v>
      </c>
      <c r="F222" s="392">
        <v>4.1828503137137698</v>
      </c>
      <c r="I222" s="391"/>
      <c r="J222" s="391"/>
    </row>
    <row r="223" spans="1:10" ht="19.2" x14ac:dyDescent="0.25">
      <c r="A223" s="379" t="s">
        <v>555</v>
      </c>
      <c r="B223" s="390">
        <v>63</v>
      </c>
      <c r="C223" s="392">
        <v>17.068545109726401</v>
      </c>
      <c r="D223" s="392">
        <v>31.7460317460318</v>
      </c>
      <c r="E223" s="392">
        <v>18</v>
      </c>
      <c r="F223" s="392">
        <v>4.87672717420753</v>
      </c>
      <c r="I223" s="391"/>
      <c r="J223" s="391"/>
    </row>
    <row r="224" spans="1:10" ht="19.2" x14ac:dyDescent="0.25">
      <c r="A224" s="379" t="s">
        <v>556</v>
      </c>
      <c r="B224" s="390">
        <v>621</v>
      </c>
      <c r="C224" s="392">
        <v>15.9230769230769</v>
      </c>
      <c r="D224" s="392">
        <v>30.112721417069199</v>
      </c>
      <c r="E224" s="392">
        <v>119</v>
      </c>
      <c r="F224" s="392">
        <v>3.0512820512820502</v>
      </c>
      <c r="I224" s="391"/>
      <c r="J224" s="391"/>
    </row>
    <row r="225" spans="1:10" ht="19.2" x14ac:dyDescent="0.25">
      <c r="A225" s="379" t="s">
        <v>557</v>
      </c>
      <c r="B225" s="390">
        <v>43</v>
      </c>
      <c r="C225" s="392">
        <v>14.130791981597101</v>
      </c>
      <c r="D225" s="392">
        <v>34.883720930232599</v>
      </c>
      <c r="E225" s="392">
        <v>18</v>
      </c>
      <c r="F225" s="392">
        <v>5.9152152481104201</v>
      </c>
      <c r="I225" s="391"/>
      <c r="J225" s="391"/>
    </row>
    <row r="226" spans="1:10" ht="19.2" x14ac:dyDescent="0.25">
      <c r="A226" s="379" t="s">
        <v>558</v>
      </c>
      <c r="B226" s="390">
        <v>25</v>
      </c>
      <c r="C226" s="392">
        <v>16.265452179570602</v>
      </c>
      <c r="D226" s="392">
        <v>36</v>
      </c>
      <c r="E226" s="392">
        <v>5</v>
      </c>
      <c r="F226" s="392">
        <v>3.2530904359141202</v>
      </c>
      <c r="I226" s="391"/>
      <c r="J226" s="391"/>
    </row>
    <row r="227" spans="1:10" ht="19.2" x14ac:dyDescent="0.25">
      <c r="A227" s="379" t="s">
        <v>559</v>
      </c>
      <c r="B227" s="390">
        <v>39</v>
      </c>
      <c r="C227" s="392">
        <v>12.504007694774</v>
      </c>
      <c r="D227" s="392">
        <v>41.025641025641001</v>
      </c>
      <c r="E227" s="392">
        <v>15</v>
      </c>
      <c r="F227" s="392">
        <v>4.80923372875922</v>
      </c>
      <c r="I227" s="391"/>
      <c r="J227" s="391"/>
    </row>
    <row r="228" spans="1:10" ht="19.2" x14ac:dyDescent="0.25">
      <c r="A228" s="379" t="s">
        <v>560</v>
      </c>
      <c r="B228" s="390">
        <v>28</v>
      </c>
      <c r="C228" s="392">
        <v>10.3703703703704</v>
      </c>
      <c r="D228" s="392">
        <v>25</v>
      </c>
      <c r="E228" s="392">
        <v>5</v>
      </c>
      <c r="F228" s="392">
        <v>1.8518518518518501</v>
      </c>
      <c r="I228" s="391"/>
      <c r="J228" s="391"/>
    </row>
    <row r="229" spans="1:10" ht="19.2" x14ac:dyDescent="0.25">
      <c r="A229" s="379" t="s">
        <v>561</v>
      </c>
      <c r="B229" s="390">
        <v>486</v>
      </c>
      <c r="C229" s="392">
        <v>16.983505731059601</v>
      </c>
      <c r="D229" s="392">
        <v>47.7366255144033</v>
      </c>
      <c r="E229" s="392">
        <v>105</v>
      </c>
      <c r="F229" s="392">
        <v>3.6692759295499</v>
      </c>
      <c r="I229" s="391"/>
      <c r="J229" s="391"/>
    </row>
    <row r="230" spans="1:10" ht="19.2" x14ac:dyDescent="0.25">
      <c r="A230" s="379" t="s">
        <v>562</v>
      </c>
      <c r="B230" s="390">
        <v>29</v>
      </c>
      <c r="C230" s="392">
        <v>23.7121831561733</v>
      </c>
      <c r="D230" s="392">
        <v>44.827586206896598</v>
      </c>
      <c r="E230" s="392">
        <v>12</v>
      </c>
      <c r="F230" s="392">
        <v>9.8119378577268996</v>
      </c>
      <c r="I230" s="391"/>
      <c r="J230" s="391"/>
    </row>
    <row r="231" spans="1:10" ht="19.2" x14ac:dyDescent="0.25">
      <c r="A231" s="379" t="s">
        <v>563</v>
      </c>
      <c r="B231" s="390">
        <v>1405</v>
      </c>
      <c r="C231" s="392">
        <v>22.003320073918601</v>
      </c>
      <c r="D231" s="392">
        <v>26.263345195729499</v>
      </c>
      <c r="E231" s="392">
        <v>324</v>
      </c>
      <c r="F231" s="392">
        <v>5.0740752341278599</v>
      </c>
      <c r="I231" s="391"/>
      <c r="J231" s="391"/>
    </row>
    <row r="232" spans="1:10" ht="19.2" x14ac:dyDescent="0.25">
      <c r="A232" s="379" t="s">
        <v>564</v>
      </c>
      <c r="B232" s="390">
        <v>49</v>
      </c>
      <c r="C232" s="392">
        <v>9.9633997559983793</v>
      </c>
      <c r="D232" s="392">
        <v>51.020408163265301</v>
      </c>
      <c r="E232" s="392">
        <v>12</v>
      </c>
      <c r="F232" s="392">
        <v>2.44001626677511</v>
      </c>
      <c r="I232" s="391"/>
      <c r="J232" s="391"/>
    </row>
    <row r="233" spans="1:10" ht="19.2" x14ac:dyDescent="0.25">
      <c r="A233" s="379" t="s">
        <v>565</v>
      </c>
      <c r="B233" s="390">
        <v>69</v>
      </c>
      <c r="C233" s="392">
        <v>16.487455197132601</v>
      </c>
      <c r="D233" s="392">
        <v>39.130434782608702</v>
      </c>
      <c r="E233" s="392">
        <v>22</v>
      </c>
      <c r="F233" s="392">
        <v>5.2568697729988099</v>
      </c>
      <c r="I233" s="391"/>
      <c r="J233" s="391"/>
    </row>
    <row r="234" spans="1:10" ht="19.2" x14ac:dyDescent="0.25">
      <c r="A234" s="379" t="s">
        <v>566</v>
      </c>
      <c r="B234" s="390">
        <v>71</v>
      </c>
      <c r="C234" s="392">
        <v>11.151248625726399</v>
      </c>
      <c r="D234" s="392">
        <v>56.338028169014102</v>
      </c>
      <c r="E234" s="392">
        <v>15</v>
      </c>
      <c r="F234" s="392">
        <v>2.35589759698445</v>
      </c>
      <c r="I234" s="391"/>
      <c r="J234" s="391"/>
    </row>
    <row r="235" spans="1:10" ht="19.2" x14ac:dyDescent="0.25">
      <c r="A235" s="379" t="s">
        <v>567</v>
      </c>
      <c r="B235" s="390">
        <v>21</v>
      </c>
      <c r="C235" s="392">
        <v>10.2489019033675</v>
      </c>
      <c r="D235" s="392">
        <v>19.047619047619101</v>
      </c>
      <c r="E235" s="392">
        <v>7</v>
      </c>
      <c r="F235" s="392">
        <v>3.4163006344558302</v>
      </c>
      <c r="I235" s="391"/>
      <c r="J235" s="391"/>
    </row>
    <row r="236" spans="1:10" ht="19.2" x14ac:dyDescent="0.25">
      <c r="A236" s="379" t="s">
        <v>568</v>
      </c>
      <c r="B236" s="390">
        <v>126</v>
      </c>
      <c r="C236" s="392">
        <v>13.7509549274255</v>
      </c>
      <c r="D236" s="392">
        <v>34.126984126984098</v>
      </c>
      <c r="E236" s="392">
        <v>40</v>
      </c>
      <c r="F236" s="392">
        <v>4.3653825166430202</v>
      </c>
      <c r="I236" s="391"/>
      <c r="J236" s="391"/>
    </row>
    <row r="237" spans="1:10" ht="19.2" x14ac:dyDescent="0.25">
      <c r="A237" s="379" t="s">
        <v>569</v>
      </c>
      <c r="B237" s="390">
        <v>56</v>
      </c>
      <c r="C237" s="392">
        <v>16.412661195779599</v>
      </c>
      <c r="D237" s="392">
        <v>44.642857142857203</v>
      </c>
      <c r="E237" s="392">
        <v>26</v>
      </c>
      <c r="F237" s="392">
        <v>7.62016412661196</v>
      </c>
      <c r="I237" s="391"/>
      <c r="J237" s="391"/>
    </row>
    <row r="238" spans="1:10" ht="19.2" x14ac:dyDescent="0.25">
      <c r="A238" s="379" t="s">
        <v>570</v>
      </c>
      <c r="B238" s="390">
        <v>865</v>
      </c>
      <c r="C238" s="392">
        <v>16.802315417338399</v>
      </c>
      <c r="D238" s="392">
        <v>27.283236994219699</v>
      </c>
      <c r="E238" s="392">
        <v>246</v>
      </c>
      <c r="F238" s="392">
        <v>4.7784619568384503</v>
      </c>
      <c r="I238" s="391"/>
      <c r="J238" s="391"/>
    </row>
    <row r="239" spans="1:10" ht="19.2" x14ac:dyDescent="0.25">
      <c r="A239" s="379" t="s">
        <v>571</v>
      </c>
      <c r="B239" s="390">
        <v>24</v>
      </c>
      <c r="C239" s="392">
        <v>13.2743362831858</v>
      </c>
      <c r="D239" s="392">
        <v>50</v>
      </c>
      <c r="E239" s="392">
        <v>10</v>
      </c>
      <c r="F239" s="392">
        <v>5.53097345132743</v>
      </c>
      <c r="I239" s="391"/>
      <c r="J239" s="391"/>
    </row>
    <row r="240" spans="1:10" ht="19.2" x14ac:dyDescent="0.25">
      <c r="A240" s="379" t="s">
        <v>572</v>
      </c>
      <c r="B240" s="390">
        <v>322</v>
      </c>
      <c r="C240" s="392">
        <v>13.402705515088501</v>
      </c>
      <c r="D240" s="392">
        <v>31.055900621117999</v>
      </c>
      <c r="E240" s="392">
        <v>105</v>
      </c>
      <c r="F240" s="392">
        <v>4.3704474505723203</v>
      </c>
      <c r="I240" s="391"/>
      <c r="J240" s="391"/>
    </row>
    <row r="241" spans="1:10" ht="19.2" x14ac:dyDescent="0.25">
      <c r="A241" s="379" t="s">
        <v>573</v>
      </c>
      <c r="B241" s="390">
        <v>38</v>
      </c>
      <c r="C241" s="392">
        <v>12.859560067681899</v>
      </c>
      <c r="D241" s="392">
        <v>50</v>
      </c>
      <c r="E241" s="392">
        <v>23</v>
      </c>
      <c r="F241" s="392">
        <v>7.7834179357022002</v>
      </c>
      <c r="I241" s="391"/>
      <c r="J241" s="391"/>
    </row>
    <row r="242" spans="1:10" ht="19.2" x14ac:dyDescent="0.25">
      <c r="A242" s="379" t="s">
        <v>574</v>
      </c>
      <c r="B242" s="390">
        <v>47</v>
      </c>
      <c r="C242" s="392">
        <v>14.2683667273831</v>
      </c>
      <c r="D242" s="392">
        <v>59.574468085106403</v>
      </c>
      <c r="E242" s="392">
        <v>11</v>
      </c>
      <c r="F242" s="392">
        <v>3.3394049787492399</v>
      </c>
      <c r="I242" s="391"/>
      <c r="J242" s="391"/>
    </row>
    <row r="243" spans="1:10" ht="19.2" x14ac:dyDescent="0.25">
      <c r="A243" s="379" t="s">
        <v>575</v>
      </c>
      <c r="B243" s="390">
        <v>623</v>
      </c>
      <c r="C243" s="392">
        <v>19.1074988498697</v>
      </c>
      <c r="D243" s="392">
        <v>27.1268057784912</v>
      </c>
      <c r="E243" s="392">
        <v>133</v>
      </c>
      <c r="F243" s="392">
        <v>4.0791289679496998</v>
      </c>
      <c r="I243" s="391"/>
      <c r="J243" s="391"/>
    </row>
    <row r="244" spans="1:10" ht="19.2" x14ac:dyDescent="0.25">
      <c r="A244" s="379" t="s">
        <v>576</v>
      </c>
      <c r="B244" s="390">
        <v>17</v>
      </c>
      <c r="C244" s="392">
        <v>16.848364717542101</v>
      </c>
      <c r="D244" s="392">
        <v>58.823529411764703</v>
      </c>
      <c r="E244" s="392">
        <v>5</v>
      </c>
      <c r="F244" s="392">
        <v>4.9554013875123903</v>
      </c>
      <c r="I244" s="391"/>
      <c r="J244" s="391"/>
    </row>
    <row r="245" spans="1:10" ht="19.2" x14ac:dyDescent="0.25">
      <c r="A245" s="379" t="s">
        <v>577</v>
      </c>
      <c r="B245" s="390">
        <v>1393</v>
      </c>
      <c r="C245" s="392">
        <v>21.619356540902999</v>
      </c>
      <c r="D245" s="392">
        <v>33.811916726489599</v>
      </c>
      <c r="E245" s="392">
        <v>417</v>
      </c>
      <c r="F245" s="392">
        <v>6.4718389645057703</v>
      </c>
      <c r="I245" s="391"/>
      <c r="J245" s="391"/>
    </row>
    <row r="246" spans="1:10" ht="19.2" x14ac:dyDescent="0.25">
      <c r="A246" s="379" t="s">
        <v>578</v>
      </c>
      <c r="B246" s="390">
        <v>72</v>
      </c>
      <c r="C246" s="392">
        <v>14.9750415973378</v>
      </c>
      <c r="D246" s="392">
        <v>31.9444444444444</v>
      </c>
      <c r="E246" s="392">
        <v>31</v>
      </c>
      <c r="F246" s="392">
        <v>6.4475873544093201</v>
      </c>
      <c r="I246" s="391"/>
      <c r="J246" s="391"/>
    </row>
    <row r="247" spans="1:10" ht="19.2" x14ac:dyDescent="0.25">
      <c r="A247" s="379" t="s">
        <v>579</v>
      </c>
      <c r="B247" s="390">
        <v>15</v>
      </c>
      <c r="C247" s="392">
        <v>10.9569028487947</v>
      </c>
      <c r="D247" s="392">
        <v>73.3333333333333</v>
      </c>
      <c r="E247" s="392" t="s">
        <v>644</v>
      </c>
      <c r="F247" s="392" t="s">
        <v>645</v>
      </c>
      <c r="I247" s="391"/>
      <c r="J247" s="391"/>
    </row>
    <row r="248" spans="1:10" ht="19.2" x14ac:dyDescent="0.25">
      <c r="A248" s="379" t="s">
        <v>580</v>
      </c>
      <c r="B248" s="390">
        <v>56</v>
      </c>
      <c r="C248" s="392">
        <v>11.130987875173901</v>
      </c>
      <c r="D248" s="392">
        <v>35.714285714285701</v>
      </c>
      <c r="E248" s="392">
        <v>20</v>
      </c>
      <c r="F248" s="392">
        <v>3.9753528125621198</v>
      </c>
      <c r="I248" s="391"/>
      <c r="J248" s="391"/>
    </row>
    <row r="249" spans="1:10" ht="19.2" x14ac:dyDescent="0.25">
      <c r="A249" s="379" t="s">
        <v>581</v>
      </c>
      <c r="B249" s="390">
        <v>68</v>
      </c>
      <c r="C249" s="392">
        <v>13.1604412618541</v>
      </c>
      <c r="D249" s="392">
        <v>51.470588235294102</v>
      </c>
      <c r="E249" s="392">
        <v>37</v>
      </c>
      <c r="F249" s="392">
        <v>7.1608283336558998</v>
      </c>
      <c r="I249" s="391"/>
      <c r="J249" s="391"/>
    </row>
    <row r="250" spans="1:10" ht="19.2" x14ac:dyDescent="0.25">
      <c r="A250" s="379" t="s">
        <v>582</v>
      </c>
      <c r="B250" s="390">
        <v>342</v>
      </c>
      <c r="C250" s="392">
        <v>16.0774727341106</v>
      </c>
      <c r="D250" s="392">
        <v>36.842105263157897</v>
      </c>
      <c r="E250" s="392">
        <v>102</v>
      </c>
      <c r="F250" s="392">
        <v>4.79503572771719</v>
      </c>
      <c r="I250" s="391"/>
      <c r="J250" s="391"/>
    </row>
    <row r="251" spans="1:10" ht="19.2" x14ac:dyDescent="0.25">
      <c r="A251" s="379" t="s">
        <v>583</v>
      </c>
      <c r="B251" s="390">
        <v>41</v>
      </c>
      <c r="C251" s="392">
        <v>14.00751622822</v>
      </c>
      <c r="D251" s="392">
        <v>46.341463414634198</v>
      </c>
      <c r="E251" s="392">
        <v>17</v>
      </c>
      <c r="F251" s="392">
        <v>5.8079945336521996</v>
      </c>
      <c r="I251" s="391"/>
      <c r="J251" s="391"/>
    </row>
    <row r="252" spans="1:10" ht="19.2" x14ac:dyDescent="0.25">
      <c r="A252" s="379" t="s">
        <v>584</v>
      </c>
      <c r="B252" s="390">
        <v>361</v>
      </c>
      <c r="C252" s="392">
        <v>16.454715347098801</v>
      </c>
      <c r="D252" s="392">
        <v>52.908587257617697</v>
      </c>
      <c r="E252" s="392">
        <v>106</v>
      </c>
      <c r="F252" s="392">
        <v>4.8315784675691704</v>
      </c>
      <c r="I252" s="391"/>
      <c r="J252" s="391"/>
    </row>
    <row r="253" spans="1:10" ht="19.2" x14ac:dyDescent="0.25">
      <c r="A253" s="379" t="s">
        <v>585</v>
      </c>
      <c r="B253" s="390">
        <v>90</v>
      </c>
      <c r="C253" s="392">
        <v>14.5772594752187</v>
      </c>
      <c r="D253" s="392">
        <v>66.6666666666667</v>
      </c>
      <c r="E253" s="392">
        <v>16</v>
      </c>
      <c r="F253" s="392">
        <v>2.5915127955944302</v>
      </c>
      <c r="I253" s="391"/>
      <c r="J253" s="391"/>
    </row>
    <row r="254" spans="1:10" ht="19.2" x14ac:dyDescent="0.25">
      <c r="A254" s="379" t="s">
        <v>586</v>
      </c>
      <c r="B254" s="390">
        <v>155</v>
      </c>
      <c r="C254" s="392">
        <v>18.840403549288901</v>
      </c>
      <c r="D254" s="392">
        <v>36.129032258064498</v>
      </c>
      <c r="E254" s="392">
        <v>56</v>
      </c>
      <c r="F254" s="392">
        <v>6.8068554758721298</v>
      </c>
      <c r="I254" s="391"/>
      <c r="J254" s="391"/>
    </row>
    <row r="255" spans="1:10" ht="19.2" x14ac:dyDescent="0.25">
      <c r="A255" s="379" t="s">
        <v>587</v>
      </c>
      <c r="B255" s="390">
        <v>37</v>
      </c>
      <c r="C255" s="392">
        <v>18.481518481518499</v>
      </c>
      <c r="D255" s="392">
        <v>45.945945945946001</v>
      </c>
      <c r="E255" s="392">
        <v>11</v>
      </c>
      <c r="F255" s="392">
        <v>5.4945054945054999</v>
      </c>
      <c r="I255" s="391"/>
      <c r="J255" s="391"/>
    </row>
    <row r="256" spans="1:10" ht="19.2" x14ac:dyDescent="0.25">
      <c r="A256" s="379" t="s">
        <v>588</v>
      </c>
      <c r="B256" s="390">
        <v>145</v>
      </c>
      <c r="C256" s="392">
        <v>16.850668216153402</v>
      </c>
      <c r="D256" s="392">
        <v>28.275862068965498</v>
      </c>
      <c r="E256" s="392">
        <v>64</v>
      </c>
      <c r="F256" s="392">
        <v>7.4375363160952999</v>
      </c>
      <c r="I256" s="391"/>
      <c r="J256" s="391"/>
    </row>
    <row r="257" spans="1:10" ht="19.2" x14ac:dyDescent="0.25">
      <c r="A257" s="379" t="s">
        <v>589</v>
      </c>
      <c r="B257" s="390">
        <v>45</v>
      </c>
      <c r="C257" s="392">
        <v>11.814124442110799</v>
      </c>
      <c r="D257" s="392">
        <v>46.6666666666667</v>
      </c>
      <c r="E257" s="392">
        <v>23</v>
      </c>
      <c r="F257" s="392">
        <v>6.03833027041218</v>
      </c>
      <c r="I257" s="391"/>
      <c r="J257" s="391"/>
    </row>
    <row r="258" spans="1:10" ht="19.2" x14ac:dyDescent="0.25">
      <c r="A258" s="379" t="s">
        <v>590</v>
      </c>
      <c r="B258" s="390">
        <v>190</v>
      </c>
      <c r="C258" s="392">
        <v>18.4019370460048</v>
      </c>
      <c r="D258" s="392">
        <v>39.473684210526301</v>
      </c>
      <c r="E258" s="392">
        <v>52</v>
      </c>
      <c r="F258" s="392">
        <v>5.0363196125908001</v>
      </c>
      <c r="I258" s="391"/>
      <c r="J258" s="391"/>
    </row>
    <row r="259" spans="1:10" ht="19.2" x14ac:dyDescent="0.25">
      <c r="A259" s="379" t="s">
        <v>591</v>
      </c>
      <c r="B259" s="390">
        <v>2</v>
      </c>
      <c r="C259" s="392">
        <v>19.417475728155299</v>
      </c>
      <c r="D259" s="392">
        <v>50</v>
      </c>
      <c r="E259" s="392">
        <v>0</v>
      </c>
      <c r="F259" s="392">
        <v>0</v>
      </c>
      <c r="I259" s="391"/>
      <c r="J259" s="391"/>
    </row>
    <row r="260" spans="1:10" ht="19.2" x14ac:dyDescent="0.25">
      <c r="A260" s="379" t="s">
        <v>592</v>
      </c>
      <c r="B260" s="390">
        <v>45</v>
      </c>
      <c r="C260" s="392">
        <v>18.322475570032601</v>
      </c>
      <c r="D260" s="392">
        <v>40</v>
      </c>
      <c r="E260" s="392">
        <v>9</v>
      </c>
      <c r="F260" s="392">
        <v>3.6644951140065198</v>
      </c>
      <c r="I260" s="391"/>
      <c r="J260" s="391"/>
    </row>
    <row r="261" spans="1:10" ht="19.2" x14ac:dyDescent="0.25">
      <c r="A261" s="379" t="s">
        <v>593</v>
      </c>
      <c r="B261" s="390">
        <v>25</v>
      </c>
      <c r="C261" s="392">
        <v>24.679170779861799</v>
      </c>
      <c r="D261" s="392">
        <v>68</v>
      </c>
      <c r="E261" s="392">
        <v>8</v>
      </c>
      <c r="F261" s="392">
        <v>7.8973346495557797</v>
      </c>
      <c r="I261" s="391"/>
      <c r="J261" s="391"/>
    </row>
    <row r="262" spans="1:10" ht="19.2" x14ac:dyDescent="0.25">
      <c r="A262" s="379" t="s">
        <v>594</v>
      </c>
      <c r="B262" s="390">
        <v>111</v>
      </c>
      <c r="C262" s="392">
        <v>14.7000397298371</v>
      </c>
      <c r="D262" s="392">
        <v>33.3333333333333</v>
      </c>
      <c r="E262" s="392">
        <v>53</v>
      </c>
      <c r="F262" s="392">
        <v>7.0189378890213199</v>
      </c>
      <c r="I262" s="391"/>
      <c r="J262" s="391"/>
    </row>
    <row r="263" spans="1:10" ht="19.2" x14ac:dyDescent="0.25">
      <c r="A263" s="379" t="s">
        <v>595</v>
      </c>
      <c r="B263" s="390">
        <v>107</v>
      </c>
      <c r="C263" s="392">
        <v>15.482564028360599</v>
      </c>
      <c r="D263" s="392">
        <v>39.252336448598101</v>
      </c>
      <c r="E263" s="392">
        <v>29</v>
      </c>
      <c r="F263" s="392">
        <v>4.1962089422659501</v>
      </c>
      <c r="I263" s="391"/>
      <c r="J263" s="391"/>
    </row>
    <row r="264" spans="1:10" ht="19.2" x14ac:dyDescent="0.25">
      <c r="A264" s="379" t="s">
        <v>596</v>
      </c>
      <c r="B264" s="390">
        <v>55</v>
      </c>
      <c r="C264" s="392">
        <v>15.243902439024399</v>
      </c>
      <c r="D264" s="392">
        <v>43.636363636363598</v>
      </c>
      <c r="E264" s="392">
        <v>14</v>
      </c>
      <c r="F264" s="392">
        <v>3.8802660753880298</v>
      </c>
      <c r="I264" s="391"/>
      <c r="J264" s="391"/>
    </row>
    <row r="265" spans="1:10" ht="19.2" x14ac:dyDescent="0.25">
      <c r="A265" s="379" t="s">
        <v>597</v>
      </c>
      <c r="B265" s="390">
        <v>87</v>
      </c>
      <c r="C265" s="392">
        <v>13.1479522442194</v>
      </c>
      <c r="D265" s="392">
        <v>51.724137931034498</v>
      </c>
      <c r="E265" s="392">
        <v>37</v>
      </c>
      <c r="F265" s="392">
        <v>5.59165785098988</v>
      </c>
      <c r="I265" s="391"/>
      <c r="J265" s="391"/>
    </row>
    <row r="266" spans="1:10" ht="19.2" x14ac:dyDescent="0.25">
      <c r="A266" s="379" t="s">
        <v>598</v>
      </c>
      <c r="B266" s="390">
        <v>38</v>
      </c>
      <c r="C266" s="392">
        <v>8.2393755420641792</v>
      </c>
      <c r="D266" s="392">
        <v>57.894736842105303</v>
      </c>
      <c r="E266" s="392">
        <v>6</v>
      </c>
      <c r="F266" s="392">
        <v>1.3009540329575</v>
      </c>
      <c r="I266" s="391"/>
      <c r="J266" s="391"/>
    </row>
    <row r="267" spans="1:10" ht="19.2" x14ac:dyDescent="0.25">
      <c r="A267" s="379" t="s">
        <v>599</v>
      </c>
      <c r="B267" s="390">
        <v>62</v>
      </c>
      <c r="C267" s="392">
        <v>15.836526181353801</v>
      </c>
      <c r="D267" s="392">
        <v>45.161290322580697</v>
      </c>
      <c r="E267" s="392">
        <v>22</v>
      </c>
      <c r="F267" s="392">
        <v>5.6194125159642399</v>
      </c>
      <c r="I267" s="391"/>
      <c r="J267" s="391"/>
    </row>
    <row r="268" spans="1:10" ht="19.2" x14ac:dyDescent="0.25">
      <c r="A268" s="379" t="s">
        <v>600</v>
      </c>
      <c r="B268" s="390">
        <v>25</v>
      </c>
      <c r="C268" s="392">
        <v>14.988009592326099</v>
      </c>
      <c r="D268" s="392">
        <v>44</v>
      </c>
      <c r="E268" s="392">
        <v>11</v>
      </c>
      <c r="F268" s="392">
        <v>6.5947242206235002</v>
      </c>
      <c r="I268" s="391"/>
      <c r="J268" s="391"/>
    </row>
    <row r="269" spans="1:10" ht="19.2" x14ac:dyDescent="0.25">
      <c r="A269" s="379" t="s">
        <v>601</v>
      </c>
      <c r="B269" s="390">
        <v>74</v>
      </c>
      <c r="C269" s="392">
        <v>12.349799732977299</v>
      </c>
      <c r="D269" s="392">
        <v>68.918918918918905</v>
      </c>
      <c r="E269" s="392">
        <v>35</v>
      </c>
      <c r="F269" s="392">
        <v>5.8411214953270996</v>
      </c>
      <c r="I269" s="391"/>
      <c r="J269" s="391"/>
    </row>
    <row r="270" spans="1:10" ht="19.2" x14ac:dyDescent="0.25">
      <c r="A270" s="379" t="s">
        <v>602</v>
      </c>
      <c r="B270" s="390">
        <v>4258</v>
      </c>
      <c r="C270" s="392">
        <v>17.5503676591816</v>
      </c>
      <c r="D270" s="392">
        <v>45.255988727101901</v>
      </c>
      <c r="E270" s="392">
        <v>691</v>
      </c>
      <c r="F270" s="392">
        <v>2.8481221353909101</v>
      </c>
      <c r="I270" s="391"/>
      <c r="J270" s="391"/>
    </row>
    <row r="271" spans="1:10" ht="19.2" x14ac:dyDescent="0.25">
      <c r="A271" s="379" t="s">
        <v>603</v>
      </c>
      <c r="B271" s="390">
        <v>11</v>
      </c>
      <c r="C271" s="392">
        <v>7.3775989268947004</v>
      </c>
      <c r="D271" s="392">
        <v>36.363636363636402</v>
      </c>
      <c r="E271" s="392">
        <v>7</v>
      </c>
      <c r="F271" s="392">
        <v>4.6948356807511802</v>
      </c>
      <c r="I271" s="391"/>
      <c r="J271" s="391"/>
    </row>
    <row r="272" spans="1:10" ht="19.2" x14ac:dyDescent="0.25">
      <c r="A272" s="379" t="s">
        <v>604</v>
      </c>
      <c r="B272" s="390">
        <v>51</v>
      </c>
      <c r="C272" s="392">
        <v>17.561983471074399</v>
      </c>
      <c r="D272" s="392">
        <v>35.294117647058798</v>
      </c>
      <c r="E272" s="392">
        <v>21</v>
      </c>
      <c r="F272" s="392">
        <v>7.2314049586776896</v>
      </c>
      <c r="I272" s="391"/>
      <c r="J272" s="391"/>
    </row>
    <row r="273" spans="1:10" ht="19.2" x14ac:dyDescent="0.25">
      <c r="A273" s="379" t="s">
        <v>605</v>
      </c>
      <c r="B273" s="390">
        <v>63</v>
      </c>
      <c r="C273" s="392">
        <v>12.6684094108184</v>
      </c>
      <c r="D273" s="392">
        <v>33.3333333333333</v>
      </c>
      <c r="E273" s="392">
        <v>21</v>
      </c>
      <c r="F273" s="392">
        <v>4.2228031369394703</v>
      </c>
      <c r="I273" s="391"/>
      <c r="J273" s="391"/>
    </row>
    <row r="274" spans="1:10" ht="19.2" x14ac:dyDescent="0.25">
      <c r="A274" s="379" t="s">
        <v>606</v>
      </c>
      <c r="B274" s="390">
        <v>56</v>
      </c>
      <c r="C274" s="392">
        <v>13.102480112306999</v>
      </c>
      <c r="D274" s="392">
        <v>42.857142857142897</v>
      </c>
      <c r="E274" s="392">
        <v>22</v>
      </c>
      <c r="F274" s="392">
        <v>5.1474029012634501</v>
      </c>
      <c r="I274" s="391"/>
      <c r="J274" s="391"/>
    </row>
    <row r="275" spans="1:10" ht="19.2" x14ac:dyDescent="0.25">
      <c r="A275" s="379" t="s">
        <v>607</v>
      </c>
      <c r="B275" s="390">
        <v>27</v>
      </c>
      <c r="C275" s="392">
        <v>9.1463414634146396</v>
      </c>
      <c r="D275" s="392">
        <v>29.629629629629601</v>
      </c>
      <c r="E275" s="392">
        <v>16</v>
      </c>
      <c r="F275" s="392">
        <v>5.42005420054201</v>
      </c>
      <c r="I275" s="391"/>
      <c r="J275" s="391"/>
    </row>
    <row r="276" spans="1:10" ht="19.2" x14ac:dyDescent="0.25">
      <c r="A276" s="379" t="s">
        <v>608</v>
      </c>
      <c r="B276" s="390">
        <v>31</v>
      </c>
      <c r="C276" s="392">
        <v>12.9490392648287</v>
      </c>
      <c r="D276" s="392">
        <v>64.516129032258107</v>
      </c>
      <c r="E276" s="392">
        <v>11</v>
      </c>
      <c r="F276" s="392">
        <v>4.5948203842940698</v>
      </c>
      <c r="I276" s="391"/>
      <c r="J276" s="391"/>
    </row>
    <row r="277" spans="1:10" ht="19.2" x14ac:dyDescent="0.25">
      <c r="A277" s="379" t="s">
        <v>609</v>
      </c>
      <c r="B277" s="390">
        <v>405</v>
      </c>
      <c r="C277" s="392">
        <v>18.925233644859802</v>
      </c>
      <c r="D277" s="392">
        <v>28.148148148148199</v>
      </c>
      <c r="E277" s="392">
        <v>93</v>
      </c>
      <c r="F277" s="392">
        <v>4.34579439252337</v>
      </c>
      <c r="I277" s="391"/>
      <c r="J277" s="391"/>
    </row>
    <row r="278" spans="1:10" ht="19.2" x14ac:dyDescent="0.25">
      <c r="A278" s="379" t="s">
        <v>610</v>
      </c>
      <c r="B278" s="390">
        <v>3958</v>
      </c>
      <c r="C278" s="392">
        <v>20.322030765439202</v>
      </c>
      <c r="D278" s="392">
        <v>41.536129358261803</v>
      </c>
      <c r="E278" s="392">
        <v>704</v>
      </c>
      <c r="F278" s="392">
        <v>3.6146310406440598</v>
      </c>
      <c r="I278" s="391"/>
      <c r="J278" s="391"/>
    </row>
    <row r="279" spans="1:10" ht="19.2" x14ac:dyDescent="0.25">
      <c r="A279" s="379" t="s">
        <v>611</v>
      </c>
      <c r="B279" s="390">
        <v>23</v>
      </c>
      <c r="C279" s="392">
        <v>9.4767202307375396</v>
      </c>
      <c r="D279" s="392">
        <v>30.434782608695699</v>
      </c>
      <c r="E279" s="392">
        <v>11</v>
      </c>
      <c r="F279" s="392">
        <v>4.5323444581788204</v>
      </c>
      <c r="I279" s="391"/>
      <c r="J279" s="391"/>
    </row>
    <row r="280" spans="1:10" ht="19.2" x14ac:dyDescent="0.25">
      <c r="A280" s="379" t="s">
        <v>612</v>
      </c>
      <c r="B280" s="390">
        <v>652</v>
      </c>
      <c r="C280" s="392">
        <v>16.611041756897901</v>
      </c>
      <c r="D280" s="392">
        <v>53.8343558282209</v>
      </c>
      <c r="E280" s="392">
        <v>158</v>
      </c>
      <c r="F280" s="392">
        <v>4.0253751496777204</v>
      </c>
      <c r="I280" s="391"/>
      <c r="J280" s="391"/>
    </row>
    <row r="281" spans="1:10" ht="19.2" x14ac:dyDescent="0.25">
      <c r="A281" s="379" t="s">
        <v>613</v>
      </c>
      <c r="B281" s="390">
        <v>93</v>
      </c>
      <c r="C281" s="392">
        <v>14.0951803576841</v>
      </c>
      <c r="D281" s="392">
        <v>41.935483870967801</v>
      </c>
      <c r="E281" s="392">
        <v>25</v>
      </c>
      <c r="F281" s="392">
        <v>3.78902697787208</v>
      </c>
      <c r="I281" s="391"/>
      <c r="J281" s="391"/>
    </row>
    <row r="282" spans="1:10" ht="19.2" x14ac:dyDescent="0.25">
      <c r="A282" s="379" t="s">
        <v>614</v>
      </c>
      <c r="B282" s="390">
        <v>139</v>
      </c>
      <c r="C282" s="392">
        <v>10.943158557707401</v>
      </c>
      <c r="D282" s="392">
        <v>48.201438848920901</v>
      </c>
      <c r="E282" s="392">
        <v>42</v>
      </c>
      <c r="F282" s="392">
        <v>3.30656589513463</v>
      </c>
      <c r="I282" s="391"/>
      <c r="J282" s="391"/>
    </row>
    <row r="283" spans="1:10" ht="19.2" x14ac:dyDescent="0.25">
      <c r="A283" s="379" t="s">
        <v>615</v>
      </c>
      <c r="B283" s="390">
        <v>51</v>
      </c>
      <c r="C283" s="392">
        <v>10.9512561735023</v>
      </c>
      <c r="D283" s="392">
        <v>50.980392156862798</v>
      </c>
      <c r="E283" s="392">
        <v>19</v>
      </c>
      <c r="F283" s="392">
        <v>4.0798797509126103</v>
      </c>
      <c r="I283" s="391"/>
      <c r="J283" s="391"/>
    </row>
    <row r="284" spans="1:10" ht="19.2" x14ac:dyDescent="0.25">
      <c r="A284" s="379" t="s">
        <v>616</v>
      </c>
      <c r="B284" s="390">
        <v>29</v>
      </c>
      <c r="C284" s="392">
        <v>11.179645335389401</v>
      </c>
      <c r="D284" s="392">
        <v>55.172413793103502</v>
      </c>
      <c r="E284" s="392">
        <v>8</v>
      </c>
      <c r="F284" s="392">
        <v>3.0840400925211999</v>
      </c>
      <c r="I284" s="391"/>
      <c r="J284" s="391"/>
    </row>
    <row r="285" spans="1:10" ht="19.2" x14ac:dyDescent="0.25">
      <c r="A285" s="379" t="s">
        <v>617</v>
      </c>
      <c r="B285" s="390">
        <v>16</v>
      </c>
      <c r="C285" s="392">
        <v>13.355592654423999</v>
      </c>
      <c r="D285" s="392">
        <v>43.75</v>
      </c>
      <c r="E285" s="392" t="s">
        <v>644</v>
      </c>
      <c r="F285" s="392" t="s">
        <v>645</v>
      </c>
      <c r="I285" s="391"/>
      <c r="J285" s="391"/>
    </row>
    <row r="286" spans="1:10" ht="19.2" x14ac:dyDescent="0.25">
      <c r="A286" s="379" t="s">
        <v>618</v>
      </c>
      <c r="B286" s="390">
        <v>29</v>
      </c>
      <c r="C286" s="392">
        <v>7.9670329670329698</v>
      </c>
      <c r="D286" s="392">
        <v>55.172413793103502</v>
      </c>
      <c r="E286" s="392">
        <v>12</v>
      </c>
      <c r="F286" s="392">
        <v>3.2967032967033001</v>
      </c>
      <c r="I286" s="391"/>
      <c r="J286" s="391"/>
    </row>
    <row r="287" spans="1:10" ht="19.2" x14ac:dyDescent="0.25">
      <c r="A287" s="379" t="s">
        <v>619</v>
      </c>
      <c r="B287" s="390">
        <v>118</v>
      </c>
      <c r="C287" s="392">
        <v>15.758547008547</v>
      </c>
      <c r="D287" s="392">
        <v>26.271186440678001</v>
      </c>
      <c r="E287" s="392">
        <v>42</v>
      </c>
      <c r="F287" s="392">
        <v>5.6089743589743604</v>
      </c>
      <c r="I287" s="391"/>
      <c r="J287" s="391"/>
    </row>
    <row r="288" spans="1:10" ht="19.2" x14ac:dyDescent="0.25">
      <c r="A288" s="379" t="s">
        <v>620</v>
      </c>
      <c r="B288" s="390">
        <v>279</v>
      </c>
      <c r="C288" s="392">
        <v>18.092211918812001</v>
      </c>
      <c r="D288" s="392">
        <v>28.315412186379898</v>
      </c>
      <c r="E288" s="392">
        <v>61</v>
      </c>
      <c r="F288" s="392">
        <v>3.9556448998119502</v>
      </c>
      <c r="I288" s="391"/>
      <c r="J288" s="391"/>
    </row>
    <row r="289" spans="1:10" ht="19.2" x14ac:dyDescent="0.25">
      <c r="A289" s="379" t="s">
        <v>621</v>
      </c>
      <c r="B289" s="390">
        <v>38</v>
      </c>
      <c r="C289" s="392">
        <v>14.0480591497227</v>
      </c>
      <c r="D289" s="392">
        <v>60.526315789473699</v>
      </c>
      <c r="E289" s="392">
        <v>16</v>
      </c>
      <c r="F289" s="392">
        <v>5.9149722735674697</v>
      </c>
      <c r="I289" s="391"/>
      <c r="J289" s="391"/>
    </row>
    <row r="290" spans="1:10" ht="19.2" x14ac:dyDescent="0.25">
      <c r="A290" s="379" t="s">
        <v>622</v>
      </c>
      <c r="B290" s="390">
        <v>1356</v>
      </c>
      <c r="C290" s="392">
        <v>20.064217332761199</v>
      </c>
      <c r="D290" s="392">
        <v>37.610619469026602</v>
      </c>
      <c r="E290" s="392">
        <v>255</v>
      </c>
      <c r="F290" s="392">
        <v>3.7731382152316399</v>
      </c>
      <c r="I290" s="391"/>
      <c r="J290" s="391"/>
    </row>
    <row r="291" spans="1:10" ht="19.2" x14ac:dyDescent="0.25">
      <c r="A291" s="379" t="s">
        <v>623</v>
      </c>
      <c r="B291" s="390">
        <v>284</v>
      </c>
      <c r="C291" s="392">
        <v>13.6999517607332</v>
      </c>
      <c r="D291" s="392">
        <v>27.112676056338</v>
      </c>
      <c r="E291" s="392">
        <v>77</v>
      </c>
      <c r="F291" s="392">
        <v>3.71442354076218</v>
      </c>
      <c r="I291" s="391"/>
      <c r="J291" s="391"/>
    </row>
    <row r="292" spans="1:10" ht="19.2" x14ac:dyDescent="0.25">
      <c r="A292" s="379" t="s">
        <v>624</v>
      </c>
      <c r="B292" s="390">
        <v>4132</v>
      </c>
      <c r="C292" s="392">
        <v>17.345383869464701</v>
      </c>
      <c r="D292" s="392">
        <v>52.081316553727</v>
      </c>
      <c r="E292" s="392">
        <v>640</v>
      </c>
      <c r="F292" s="392">
        <v>2.6866035034988802</v>
      </c>
      <c r="I292" s="391"/>
      <c r="J292" s="391"/>
    </row>
    <row r="293" spans="1:10" ht="19.2" x14ac:dyDescent="0.25">
      <c r="A293" s="379" t="s">
        <v>625</v>
      </c>
      <c r="B293" s="390">
        <v>387</v>
      </c>
      <c r="C293" s="392">
        <v>19.228858193381701</v>
      </c>
      <c r="D293" s="392">
        <v>36.692506459948298</v>
      </c>
      <c r="E293" s="392">
        <v>88</v>
      </c>
      <c r="F293" s="392">
        <v>4.37245354268111</v>
      </c>
      <c r="I293" s="391"/>
      <c r="J293" s="391"/>
    </row>
    <row r="294" spans="1:10" ht="19.2" x14ac:dyDescent="0.25">
      <c r="A294" s="379" t="s">
        <v>626</v>
      </c>
      <c r="B294" s="390">
        <v>33</v>
      </c>
      <c r="C294" s="392">
        <v>14.4609991235758</v>
      </c>
      <c r="D294" s="392">
        <v>42.424242424242401</v>
      </c>
      <c r="E294" s="392">
        <v>12</v>
      </c>
      <c r="F294" s="392">
        <v>5.2585451358457496</v>
      </c>
      <c r="I294" s="391"/>
      <c r="J294" s="391"/>
    </row>
    <row r="295" spans="1:10" ht="19.2" x14ac:dyDescent="0.25">
      <c r="A295" s="379" t="s">
        <v>627</v>
      </c>
      <c r="B295" s="390">
        <v>18</v>
      </c>
      <c r="C295" s="392">
        <v>9.1977516607051601</v>
      </c>
      <c r="D295" s="392">
        <v>33.3333333333333</v>
      </c>
      <c r="E295" s="392">
        <v>5</v>
      </c>
      <c r="F295" s="392">
        <v>2.5549310168625401</v>
      </c>
      <c r="I295" s="391"/>
      <c r="J295" s="391"/>
    </row>
    <row r="296" spans="1:10" ht="19.2" x14ac:dyDescent="0.25">
      <c r="A296" s="379" t="s">
        <v>628</v>
      </c>
      <c r="B296" s="390">
        <v>39</v>
      </c>
      <c r="C296" s="392">
        <v>8.8515660463004995</v>
      </c>
      <c r="D296" s="392">
        <v>43.589743589743598</v>
      </c>
      <c r="E296" s="392">
        <v>15</v>
      </c>
      <c r="F296" s="392">
        <v>3.4044484793463501</v>
      </c>
      <c r="I296" s="391"/>
      <c r="J296" s="391"/>
    </row>
    <row r="297" spans="1:10" ht="19.2" x14ac:dyDescent="0.25">
      <c r="A297" s="379" t="s">
        <v>629</v>
      </c>
      <c r="B297" s="390">
        <v>33</v>
      </c>
      <c r="C297" s="392">
        <v>10.873146622734801</v>
      </c>
      <c r="D297" s="392">
        <v>48.484848484848499</v>
      </c>
      <c r="E297" s="392">
        <v>9</v>
      </c>
      <c r="F297" s="392">
        <v>2.9654036243822102</v>
      </c>
      <c r="I297" s="391"/>
      <c r="J297" s="391"/>
    </row>
    <row r="298" spans="1:10" ht="19.2" x14ac:dyDescent="0.25">
      <c r="A298" s="379" t="s">
        <v>630</v>
      </c>
      <c r="B298" s="390">
        <v>49</v>
      </c>
      <c r="C298" s="392">
        <v>13.976041072447201</v>
      </c>
      <c r="D298" s="392">
        <v>38.775510204081598</v>
      </c>
      <c r="E298" s="392">
        <v>14</v>
      </c>
      <c r="F298" s="392">
        <v>3.9931545921277798</v>
      </c>
      <c r="I298" s="391"/>
      <c r="J298" s="391"/>
    </row>
    <row r="299" spans="1:10" ht="19.2" x14ac:dyDescent="0.25">
      <c r="A299" s="379" t="s">
        <v>631</v>
      </c>
      <c r="B299" s="390">
        <v>465</v>
      </c>
      <c r="C299" s="392">
        <v>15.924657534246601</v>
      </c>
      <c r="D299" s="392">
        <v>37.8494623655914</v>
      </c>
      <c r="E299" s="392">
        <v>131</v>
      </c>
      <c r="F299" s="392">
        <v>4.4863013698630203</v>
      </c>
      <c r="I299" s="391"/>
      <c r="J299" s="391"/>
    </row>
    <row r="300" spans="1:10" ht="19.2" x14ac:dyDescent="0.25">
      <c r="A300" s="379" t="s">
        <v>632</v>
      </c>
      <c r="B300" s="390">
        <v>110</v>
      </c>
      <c r="C300" s="392">
        <v>18.080210387902699</v>
      </c>
      <c r="D300" s="392">
        <v>38.181818181818201</v>
      </c>
      <c r="E300" s="392">
        <v>19</v>
      </c>
      <c r="F300" s="392">
        <v>3.1229454306377402</v>
      </c>
      <c r="I300" s="391"/>
      <c r="J300" s="391"/>
    </row>
    <row r="301" spans="1:10" ht="19.2" x14ac:dyDescent="0.25">
      <c r="A301" s="379" t="s">
        <v>633</v>
      </c>
      <c r="B301" s="390">
        <v>34</v>
      </c>
      <c r="C301" s="392">
        <v>12.2743682310469</v>
      </c>
      <c r="D301" s="392">
        <v>41.176470588235297</v>
      </c>
      <c r="E301" s="392">
        <v>10</v>
      </c>
      <c r="F301" s="392">
        <v>3.6101083032490999</v>
      </c>
      <c r="I301" s="391"/>
      <c r="J301" s="391"/>
    </row>
    <row r="302" spans="1:10" ht="19.2" x14ac:dyDescent="0.25">
      <c r="A302" s="379" t="s">
        <v>634</v>
      </c>
      <c r="B302" s="390">
        <v>38</v>
      </c>
      <c r="C302" s="392">
        <v>12.402088772846</v>
      </c>
      <c r="D302" s="392">
        <v>39.473684210526301</v>
      </c>
      <c r="E302" s="392">
        <v>9</v>
      </c>
      <c r="F302" s="392">
        <v>2.9373368146214101</v>
      </c>
      <c r="I302" s="391"/>
      <c r="J302" s="391"/>
    </row>
    <row r="303" spans="1:10" ht="19.2" x14ac:dyDescent="0.25">
      <c r="A303" s="379" t="s">
        <v>635</v>
      </c>
      <c r="B303" s="390">
        <v>107</v>
      </c>
      <c r="C303" s="392">
        <v>16.491985203452501</v>
      </c>
      <c r="D303" s="392">
        <v>43.925233644859802</v>
      </c>
      <c r="E303" s="392">
        <v>30</v>
      </c>
      <c r="F303" s="392">
        <v>4.6239210850801502</v>
      </c>
      <c r="I303" s="391"/>
      <c r="J303" s="391"/>
    </row>
    <row r="304" spans="1:10" ht="19.2" x14ac:dyDescent="0.25">
      <c r="A304" s="379" t="s">
        <v>636</v>
      </c>
      <c r="B304" s="390">
        <v>5</v>
      </c>
      <c r="C304" s="392">
        <v>10.8225108225108</v>
      </c>
      <c r="D304" s="392">
        <v>60</v>
      </c>
      <c r="E304" s="392">
        <v>0</v>
      </c>
      <c r="F304" s="392">
        <v>0</v>
      </c>
      <c r="I304" s="391"/>
      <c r="J304" s="391"/>
    </row>
    <row r="305" spans="1:10" ht="19.2" x14ac:dyDescent="0.25">
      <c r="A305" s="379" t="s">
        <v>637</v>
      </c>
      <c r="B305" s="390">
        <v>64</v>
      </c>
      <c r="C305" s="392">
        <v>10.028204324663101</v>
      </c>
      <c r="D305" s="392">
        <v>45.3125</v>
      </c>
      <c r="E305" s="392">
        <v>20</v>
      </c>
      <c r="F305" s="392">
        <v>3.1338138514572198</v>
      </c>
      <c r="I305" s="391"/>
      <c r="J305" s="391"/>
    </row>
    <row r="306" spans="1:10" ht="19.2" x14ac:dyDescent="0.25">
      <c r="A306" s="379" t="s">
        <v>638</v>
      </c>
      <c r="B306" s="390">
        <v>65</v>
      </c>
      <c r="C306" s="392">
        <v>16.839378238342</v>
      </c>
      <c r="D306" s="392">
        <v>40</v>
      </c>
      <c r="E306" s="392">
        <v>17</v>
      </c>
      <c r="F306" s="392">
        <v>4.4041450777202096</v>
      </c>
      <c r="I306" s="391"/>
      <c r="J306" s="391"/>
    </row>
    <row r="307" spans="1:10" ht="19.2" x14ac:dyDescent="0.25">
      <c r="A307" s="379" t="s">
        <v>639</v>
      </c>
      <c r="B307" s="390">
        <v>302</v>
      </c>
      <c r="C307" s="392">
        <v>19.698649794533999</v>
      </c>
      <c r="D307" s="392">
        <v>34.437086092715198</v>
      </c>
      <c r="E307" s="392">
        <v>53</v>
      </c>
      <c r="F307" s="392">
        <v>3.4570478116235099</v>
      </c>
      <c r="I307" s="391"/>
      <c r="J307" s="391"/>
    </row>
    <row r="308" spans="1:10" ht="19.2" x14ac:dyDescent="0.25">
      <c r="A308" s="379" t="s">
        <v>640</v>
      </c>
      <c r="B308" s="390">
        <v>471</v>
      </c>
      <c r="C308" s="392">
        <v>14.0836647429955</v>
      </c>
      <c r="D308" s="392">
        <v>43.524416135881097</v>
      </c>
      <c r="E308" s="392">
        <v>121</v>
      </c>
      <c r="F308" s="392">
        <v>3.61809646263792</v>
      </c>
      <c r="I308" s="391"/>
      <c r="J308" s="391"/>
    </row>
    <row r="309" spans="1:10" ht="19.2" x14ac:dyDescent="0.25">
      <c r="A309" s="379" t="s">
        <v>641</v>
      </c>
      <c r="B309" s="390">
        <v>35</v>
      </c>
      <c r="C309" s="392">
        <v>15.230635335074</v>
      </c>
      <c r="D309" s="392">
        <v>42.857142857142897</v>
      </c>
      <c r="E309" s="392">
        <v>9</v>
      </c>
      <c r="F309" s="392">
        <v>3.9164490861618799</v>
      </c>
      <c r="I309" s="391"/>
      <c r="J309" s="391"/>
    </row>
    <row r="310" spans="1:10" ht="19.2" x14ac:dyDescent="0.25">
      <c r="A310" s="379" t="s">
        <v>642</v>
      </c>
      <c r="B310" s="390">
        <v>82</v>
      </c>
      <c r="C310" s="392">
        <v>14.9009631110303</v>
      </c>
      <c r="D310" s="392">
        <v>32.9268292682927</v>
      </c>
      <c r="E310" s="392">
        <v>21</v>
      </c>
      <c r="F310" s="392">
        <v>3.8161003089224099</v>
      </c>
      <c r="I310" s="391"/>
      <c r="J310" s="391"/>
    </row>
    <row r="311" spans="1:10" ht="19.2" x14ac:dyDescent="0.25">
      <c r="A311" s="379" t="s">
        <v>643</v>
      </c>
      <c r="B311" s="390">
        <v>257</v>
      </c>
      <c r="C311" s="392">
        <v>13.9310494362533</v>
      </c>
      <c r="D311" s="392">
        <v>34.241245136186798</v>
      </c>
      <c r="E311" s="392">
        <v>69</v>
      </c>
      <c r="F311" s="392">
        <v>3.74024284475282</v>
      </c>
      <c r="I311" s="391"/>
      <c r="J311" s="391"/>
    </row>
  </sheetData>
  <pageMargins left="0.7" right="0.7" top="0.75" bottom="0.75" header="0.3" footer="0.3"/>
  <pageSetup paperSize="9" scale="55" fitToHeight="0" orientation="portrait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S83"/>
  <sheetViews>
    <sheetView topLeftCell="A74" workbookViewId="0"/>
  </sheetViews>
  <sheetFormatPr defaultColWidth="9.28515625" defaultRowHeight="13.2" outlineLevelRow="1" x14ac:dyDescent="0.25"/>
  <cols>
    <col min="1" max="1" width="12" style="80" customWidth="1"/>
    <col min="2" max="2" width="21" style="80" customWidth="1"/>
    <col min="3" max="3" width="6.7109375" style="80" customWidth="1"/>
    <col min="4" max="4" width="8.140625" style="80" customWidth="1"/>
    <col min="5" max="5" width="9.28515625" style="80"/>
    <col min="6" max="6" width="7.85546875" style="80" customWidth="1"/>
    <col min="7" max="7" width="7.7109375" style="80" customWidth="1"/>
    <col min="8" max="8" width="6.28515625" style="80" customWidth="1"/>
    <col min="9" max="9" width="7.42578125" style="80" customWidth="1"/>
    <col min="10" max="10" width="6.140625" style="80" customWidth="1"/>
    <col min="11" max="11" width="9.28515625" style="80"/>
    <col min="12" max="12" width="10.28515625" style="80" customWidth="1"/>
    <col min="13" max="16384" width="9.28515625" style="80"/>
  </cols>
  <sheetData>
    <row r="2" spans="1:12" x14ac:dyDescent="0.25">
      <c r="A2" s="7" t="s">
        <v>155</v>
      </c>
    </row>
    <row r="4" spans="1:12" x14ac:dyDescent="0.25">
      <c r="B4" s="46" t="s">
        <v>213</v>
      </c>
      <c r="C4" s="409">
        <v>40491</v>
      </c>
      <c r="D4" s="409"/>
    </row>
    <row r="5" spans="1:12" ht="36.75" customHeight="1" thickBot="1" x14ac:dyDescent="0.3">
      <c r="B5" s="341"/>
      <c r="C5" s="410" t="s">
        <v>2</v>
      </c>
      <c r="D5" s="411"/>
      <c r="E5" s="458" t="s">
        <v>75</v>
      </c>
      <c r="F5" s="454"/>
      <c r="G5" s="410" t="s">
        <v>71</v>
      </c>
      <c r="H5" s="412"/>
      <c r="I5" s="459" t="s">
        <v>7</v>
      </c>
      <c r="J5" s="459"/>
    </row>
    <row r="6" spans="1:12" x14ac:dyDescent="0.25">
      <c r="B6" s="306" t="s">
        <v>156</v>
      </c>
      <c r="C6" s="3" t="s">
        <v>4</v>
      </c>
      <c r="D6" s="4" t="s">
        <v>5</v>
      </c>
      <c r="E6" s="344" t="s">
        <v>4</v>
      </c>
      <c r="F6" s="345" t="s">
        <v>5</v>
      </c>
      <c r="G6" s="4" t="s">
        <v>4</v>
      </c>
      <c r="H6" s="125" t="s">
        <v>5</v>
      </c>
      <c r="I6" s="354" t="s">
        <v>4</v>
      </c>
      <c r="J6" s="354" t="s">
        <v>5</v>
      </c>
    </row>
    <row r="7" spans="1:12" x14ac:dyDescent="0.25">
      <c r="B7" s="307" t="s">
        <v>157</v>
      </c>
      <c r="C7" s="129">
        <v>2</v>
      </c>
      <c r="D7" s="86">
        <v>1</v>
      </c>
      <c r="E7" s="346">
        <v>4</v>
      </c>
      <c r="F7" s="347">
        <v>0.9</v>
      </c>
      <c r="G7" s="127">
        <v>389</v>
      </c>
      <c r="H7" s="132">
        <v>1.8</v>
      </c>
      <c r="I7" s="355">
        <v>395</v>
      </c>
      <c r="J7" s="356">
        <v>1.8</v>
      </c>
      <c r="L7" s="136"/>
    </row>
    <row r="8" spans="1:12" x14ac:dyDescent="0.25">
      <c r="B8" s="342" t="s">
        <v>158</v>
      </c>
      <c r="C8" s="130">
        <v>0</v>
      </c>
      <c r="D8" s="87">
        <v>0</v>
      </c>
      <c r="E8" s="348">
        <v>8</v>
      </c>
      <c r="F8" s="349">
        <v>1.7</v>
      </c>
      <c r="G8" s="120">
        <v>323</v>
      </c>
      <c r="H8" s="133">
        <v>1.5</v>
      </c>
      <c r="I8" s="324">
        <v>331</v>
      </c>
      <c r="J8" s="357">
        <v>1.5</v>
      </c>
      <c r="L8" s="136"/>
    </row>
    <row r="9" spans="1:12" x14ac:dyDescent="0.25">
      <c r="B9" s="342" t="s">
        <v>159</v>
      </c>
      <c r="C9" s="130">
        <v>1</v>
      </c>
      <c r="D9" s="87">
        <v>0.5</v>
      </c>
      <c r="E9" s="348">
        <v>11</v>
      </c>
      <c r="F9" s="349">
        <v>2.4</v>
      </c>
      <c r="G9" s="120">
        <v>711</v>
      </c>
      <c r="H9" s="133">
        <v>3.3</v>
      </c>
      <c r="I9" s="324">
        <v>723</v>
      </c>
      <c r="J9" s="357">
        <v>3.2</v>
      </c>
      <c r="L9" s="136"/>
    </row>
    <row r="10" spans="1:12" x14ac:dyDescent="0.25">
      <c r="B10" s="308" t="s">
        <v>160</v>
      </c>
      <c r="C10" s="130">
        <v>20</v>
      </c>
      <c r="D10" s="87">
        <v>9.5</v>
      </c>
      <c r="E10" s="348">
        <v>81</v>
      </c>
      <c r="F10" s="349">
        <v>17.399999999999999</v>
      </c>
      <c r="G10" s="120">
        <v>3863</v>
      </c>
      <c r="H10" s="133">
        <v>17.8</v>
      </c>
      <c r="I10" s="324">
        <v>3964</v>
      </c>
      <c r="J10" s="357">
        <v>17.7</v>
      </c>
      <c r="L10" s="136"/>
    </row>
    <row r="11" spans="1:12" x14ac:dyDescent="0.25">
      <c r="B11" s="308" t="s">
        <v>161</v>
      </c>
      <c r="C11" s="130">
        <v>25</v>
      </c>
      <c r="D11" s="87">
        <v>11.9</v>
      </c>
      <c r="E11" s="348">
        <v>36</v>
      </c>
      <c r="F11" s="349">
        <v>7.7</v>
      </c>
      <c r="G11" s="120">
        <v>2220</v>
      </c>
      <c r="H11" s="133">
        <v>10.199999999999999</v>
      </c>
      <c r="I11" s="324">
        <v>2281</v>
      </c>
      <c r="J11" s="357">
        <v>10.199999999999999</v>
      </c>
      <c r="L11" s="136"/>
    </row>
    <row r="12" spans="1:12" x14ac:dyDescent="0.25">
      <c r="B12" s="308" t="s">
        <v>162</v>
      </c>
      <c r="C12" s="130">
        <v>12</v>
      </c>
      <c r="D12" s="87">
        <v>5.7</v>
      </c>
      <c r="E12" s="348">
        <v>38</v>
      </c>
      <c r="F12" s="349">
        <v>8.1999999999999993</v>
      </c>
      <c r="G12" s="120">
        <v>1679</v>
      </c>
      <c r="H12" s="133">
        <v>7.7</v>
      </c>
      <c r="I12" s="324">
        <v>1729</v>
      </c>
      <c r="J12" s="358">
        <v>7.7</v>
      </c>
      <c r="L12" s="136"/>
    </row>
    <row r="13" spans="1:12" x14ac:dyDescent="0.25">
      <c r="B13" s="308" t="s">
        <v>163</v>
      </c>
      <c r="C13" s="130">
        <v>22</v>
      </c>
      <c r="D13" s="87">
        <v>10.5</v>
      </c>
      <c r="E13" s="348">
        <v>60</v>
      </c>
      <c r="F13" s="349">
        <v>12.9</v>
      </c>
      <c r="G13" s="120">
        <v>3197</v>
      </c>
      <c r="H13" s="133">
        <v>14.7</v>
      </c>
      <c r="I13" s="324">
        <v>3279</v>
      </c>
      <c r="J13" s="357">
        <v>14.7</v>
      </c>
      <c r="L13" s="136"/>
    </row>
    <row r="14" spans="1:12" x14ac:dyDescent="0.25">
      <c r="B14" s="308" t="s">
        <v>164</v>
      </c>
      <c r="C14" s="130">
        <v>23</v>
      </c>
      <c r="D14" s="87">
        <v>11</v>
      </c>
      <c r="E14" s="348">
        <v>60</v>
      </c>
      <c r="F14" s="349">
        <v>12.9</v>
      </c>
      <c r="G14" s="120">
        <v>2530</v>
      </c>
      <c r="H14" s="133">
        <v>11.7</v>
      </c>
      <c r="I14" s="324">
        <v>2613</v>
      </c>
      <c r="J14" s="357">
        <v>11.7</v>
      </c>
      <c r="L14" s="136"/>
    </row>
    <row r="15" spans="1:12" x14ac:dyDescent="0.25">
      <c r="B15" s="308" t="s">
        <v>165</v>
      </c>
      <c r="C15" s="130">
        <v>20</v>
      </c>
      <c r="D15" s="87">
        <v>9.5</v>
      </c>
      <c r="E15" s="348">
        <v>52</v>
      </c>
      <c r="F15" s="349">
        <v>11.2</v>
      </c>
      <c r="G15" s="120">
        <v>2587</v>
      </c>
      <c r="H15" s="133">
        <v>11.9</v>
      </c>
      <c r="I15" s="324">
        <v>2659</v>
      </c>
      <c r="J15" s="357">
        <v>11.9</v>
      </c>
      <c r="L15" s="136"/>
    </row>
    <row r="16" spans="1:12" x14ac:dyDescent="0.25">
      <c r="B16" s="308" t="s">
        <v>166</v>
      </c>
      <c r="C16" s="130">
        <v>27</v>
      </c>
      <c r="D16" s="87">
        <v>12.9</v>
      </c>
      <c r="E16" s="348">
        <v>45</v>
      </c>
      <c r="F16" s="349">
        <v>9.6999999999999993</v>
      </c>
      <c r="G16" s="120">
        <v>2060</v>
      </c>
      <c r="H16" s="133">
        <v>9.5</v>
      </c>
      <c r="I16" s="324">
        <v>2132</v>
      </c>
      <c r="J16" s="357">
        <v>9.5</v>
      </c>
      <c r="L16" s="136"/>
    </row>
    <row r="17" spans="2:12" x14ac:dyDescent="0.25">
      <c r="B17" s="308" t="s">
        <v>167</v>
      </c>
      <c r="C17" s="130">
        <v>20</v>
      </c>
      <c r="D17" s="87">
        <v>9.5</v>
      </c>
      <c r="E17" s="348">
        <v>38</v>
      </c>
      <c r="F17" s="349">
        <v>8.1999999999999993</v>
      </c>
      <c r="G17" s="120">
        <v>1221</v>
      </c>
      <c r="H17" s="133">
        <v>5.6</v>
      </c>
      <c r="I17" s="324">
        <v>1279</v>
      </c>
      <c r="J17" s="357">
        <v>5.7</v>
      </c>
      <c r="L17" s="136"/>
    </row>
    <row r="18" spans="2:12" ht="13.8" thickBot="1" x14ac:dyDescent="0.3">
      <c r="B18" s="309" t="s">
        <v>168</v>
      </c>
      <c r="C18" s="131">
        <v>38</v>
      </c>
      <c r="D18" s="88">
        <v>18.100000000000001</v>
      </c>
      <c r="E18" s="350">
        <v>33</v>
      </c>
      <c r="F18" s="351">
        <v>7.1</v>
      </c>
      <c r="G18" s="115">
        <v>917</v>
      </c>
      <c r="H18" s="134">
        <v>4.2</v>
      </c>
      <c r="I18" s="325">
        <v>988</v>
      </c>
      <c r="J18" s="359">
        <v>4.4000000000000004</v>
      </c>
      <c r="L18" s="136"/>
    </row>
    <row r="19" spans="2:12" x14ac:dyDescent="0.25">
      <c r="B19" s="322" t="s">
        <v>13</v>
      </c>
      <c r="C19" s="96">
        <v>210</v>
      </c>
      <c r="D19" s="100">
        <v>100</v>
      </c>
      <c r="E19" s="352">
        <v>466</v>
      </c>
      <c r="F19" s="353">
        <v>100</v>
      </c>
      <c r="G19" s="116">
        <v>21697</v>
      </c>
      <c r="H19" s="137">
        <v>100</v>
      </c>
      <c r="I19" s="326">
        <v>22373</v>
      </c>
      <c r="J19" s="360">
        <v>100</v>
      </c>
      <c r="L19" s="136"/>
    </row>
    <row r="20" spans="2:12" ht="24.9" customHeight="1" thickBot="1" x14ac:dyDescent="0.3">
      <c r="B20" s="343" t="s">
        <v>103</v>
      </c>
      <c r="C20" s="131">
        <v>0</v>
      </c>
      <c r="D20" s="88" t="s">
        <v>6</v>
      </c>
      <c r="E20" s="350">
        <v>0</v>
      </c>
      <c r="F20" s="351" t="s">
        <v>6</v>
      </c>
      <c r="G20" s="115">
        <v>54</v>
      </c>
      <c r="H20" s="134" t="s">
        <v>6</v>
      </c>
      <c r="I20" s="325">
        <v>54</v>
      </c>
      <c r="J20" s="359" t="s">
        <v>6</v>
      </c>
      <c r="L20" s="136"/>
    </row>
    <row r="21" spans="2:12" x14ac:dyDescent="0.25">
      <c r="B21" s="310" t="s">
        <v>7</v>
      </c>
      <c r="C21" s="96">
        <v>210</v>
      </c>
      <c r="D21" s="81" t="s">
        <v>6</v>
      </c>
      <c r="E21" s="352">
        <v>466</v>
      </c>
      <c r="F21" s="353" t="s">
        <v>6</v>
      </c>
      <c r="G21" s="128">
        <v>21751</v>
      </c>
      <c r="H21" s="137" t="s">
        <v>6</v>
      </c>
      <c r="I21" s="327">
        <v>22427</v>
      </c>
      <c r="J21" s="361" t="s">
        <v>6</v>
      </c>
      <c r="L21" s="136"/>
    </row>
    <row r="22" spans="2:12" x14ac:dyDescent="0.25">
      <c r="L22" s="136"/>
    </row>
    <row r="23" spans="2:12" s="126" customFormat="1" x14ac:dyDescent="0.25"/>
    <row r="25" spans="2:12" x14ac:dyDescent="0.25">
      <c r="B25" s="46" t="s">
        <v>213</v>
      </c>
      <c r="C25" s="409">
        <v>40491</v>
      </c>
      <c r="D25" s="409"/>
    </row>
    <row r="26" spans="2:12" ht="27.75" customHeight="1" thickBot="1" x14ac:dyDescent="0.3">
      <c r="B26" s="341"/>
      <c r="C26" s="410" t="s">
        <v>2</v>
      </c>
      <c r="D26" s="411"/>
      <c r="E26" s="458" t="s">
        <v>75</v>
      </c>
      <c r="F26" s="454"/>
      <c r="G26" s="410" t="s">
        <v>71</v>
      </c>
      <c r="H26" s="412"/>
      <c r="I26" s="459" t="s">
        <v>7</v>
      </c>
      <c r="J26" s="459"/>
    </row>
    <row r="27" spans="2:12" x14ac:dyDescent="0.25">
      <c r="B27" s="306" t="s">
        <v>169</v>
      </c>
      <c r="C27" s="3" t="s">
        <v>4</v>
      </c>
      <c r="D27" s="4" t="s">
        <v>5</v>
      </c>
      <c r="E27" s="344" t="s">
        <v>4</v>
      </c>
      <c r="F27" s="345" t="s">
        <v>5</v>
      </c>
      <c r="G27" s="4" t="s">
        <v>4</v>
      </c>
      <c r="H27" s="125" t="s">
        <v>5</v>
      </c>
      <c r="I27" s="354" t="s">
        <v>4</v>
      </c>
      <c r="J27" s="354" t="s">
        <v>5</v>
      </c>
    </row>
    <row r="28" spans="2:12" x14ac:dyDescent="0.25">
      <c r="B28" s="307" t="s">
        <v>66</v>
      </c>
      <c r="C28" s="129">
        <v>148</v>
      </c>
      <c r="D28" s="86">
        <v>70.5</v>
      </c>
      <c r="E28" s="346">
        <v>325</v>
      </c>
      <c r="F28" s="347">
        <v>69.7</v>
      </c>
      <c r="G28" s="127">
        <v>12078</v>
      </c>
      <c r="H28" s="132">
        <v>55.5</v>
      </c>
      <c r="I28" s="355">
        <v>12551</v>
      </c>
      <c r="J28" s="356">
        <v>56</v>
      </c>
      <c r="L28" s="135"/>
    </row>
    <row r="29" spans="2:12" ht="13.8" thickBot="1" x14ac:dyDescent="0.3">
      <c r="B29" s="362" t="s">
        <v>67</v>
      </c>
      <c r="C29" s="131">
        <v>62</v>
      </c>
      <c r="D29" s="88">
        <v>29.5</v>
      </c>
      <c r="E29" s="350">
        <v>141</v>
      </c>
      <c r="F29" s="351">
        <v>30.3</v>
      </c>
      <c r="G29" s="115">
        <v>9672</v>
      </c>
      <c r="H29" s="134">
        <v>44.5</v>
      </c>
      <c r="I29" s="325">
        <v>9875</v>
      </c>
      <c r="J29" s="359">
        <v>44</v>
      </c>
      <c r="L29" s="135"/>
    </row>
    <row r="30" spans="2:12" x14ac:dyDescent="0.25">
      <c r="B30" s="342" t="s">
        <v>13</v>
      </c>
      <c r="C30" s="96">
        <v>210</v>
      </c>
      <c r="D30" s="100">
        <v>100</v>
      </c>
      <c r="E30" s="352">
        <v>466</v>
      </c>
      <c r="F30" s="353">
        <v>100</v>
      </c>
      <c r="G30" s="116">
        <v>21750</v>
      </c>
      <c r="H30" s="137">
        <v>100</v>
      </c>
      <c r="I30" s="327">
        <v>22426</v>
      </c>
      <c r="J30" s="361">
        <v>100</v>
      </c>
      <c r="L30" s="135"/>
    </row>
    <row r="31" spans="2:12" ht="24.9" customHeight="1" thickBot="1" x14ac:dyDescent="0.3">
      <c r="B31" s="343" t="s">
        <v>103</v>
      </c>
      <c r="C31" s="131">
        <v>0</v>
      </c>
      <c r="D31" s="88" t="s">
        <v>6</v>
      </c>
      <c r="E31" s="350">
        <v>0</v>
      </c>
      <c r="F31" s="351" t="s">
        <v>6</v>
      </c>
      <c r="G31" s="115">
        <v>1</v>
      </c>
      <c r="H31" s="134" t="s">
        <v>6</v>
      </c>
      <c r="I31" s="325">
        <v>1</v>
      </c>
      <c r="J31" s="359" t="s">
        <v>6</v>
      </c>
      <c r="L31" s="135"/>
    </row>
    <row r="32" spans="2:12" x14ac:dyDescent="0.25">
      <c r="B32" s="310" t="s">
        <v>7</v>
      </c>
      <c r="C32" s="96">
        <v>210</v>
      </c>
      <c r="D32" s="81" t="s">
        <v>6</v>
      </c>
      <c r="E32" s="352">
        <v>466</v>
      </c>
      <c r="F32" s="353" t="s">
        <v>6</v>
      </c>
      <c r="G32" s="128">
        <v>21751</v>
      </c>
      <c r="H32" s="137" t="s">
        <v>6</v>
      </c>
      <c r="I32" s="327">
        <v>22427</v>
      </c>
      <c r="J32" s="361" t="s">
        <v>6</v>
      </c>
      <c r="L32" s="135"/>
    </row>
    <row r="34" spans="2:19" s="126" customFormat="1" x14ac:dyDescent="0.25"/>
    <row r="37" spans="2:19" x14ac:dyDescent="0.25">
      <c r="B37" s="46" t="s">
        <v>213</v>
      </c>
      <c r="C37" s="409">
        <v>40491</v>
      </c>
      <c r="D37" s="409"/>
    </row>
    <row r="38" spans="2:19" ht="26.25" customHeight="1" thickBot="1" x14ac:dyDescent="0.3">
      <c r="B38" s="341"/>
      <c r="C38" s="410" t="s">
        <v>2</v>
      </c>
      <c r="D38" s="411"/>
      <c r="E38" s="458" t="s">
        <v>75</v>
      </c>
      <c r="F38" s="454"/>
      <c r="G38" s="410" t="s">
        <v>71</v>
      </c>
      <c r="H38" s="412"/>
      <c r="I38" s="459" t="s">
        <v>7</v>
      </c>
      <c r="J38" s="459"/>
    </row>
    <row r="39" spans="2:19" x14ac:dyDescent="0.25">
      <c r="B39" s="306" t="s">
        <v>170</v>
      </c>
      <c r="C39" s="3" t="s">
        <v>4</v>
      </c>
      <c r="D39" s="4" t="s">
        <v>5</v>
      </c>
      <c r="E39" s="344" t="s">
        <v>4</v>
      </c>
      <c r="F39" s="345" t="s">
        <v>5</v>
      </c>
      <c r="G39" s="4" t="s">
        <v>4</v>
      </c>
      <c r="H39" s="125" t="s">
        <v>5</v>
      </c>
      <c r="I39" s="354" t="s">
        <v>4</v>
      </c>
      <c r="J39" s="354" t="s">
        <v>5</v>
      </c>
    </row>
    <row r="40" spans="2:19" x14ac:dyDescent="0.25">
      <c r="B40" s="307" t="s">
        <v>171</v>
      </c>
      <c r="C40" s="129">
        <v>9</v>
      </c>
      <c r="D40" s="86">
        <v>4.3</v>
      </c>
      <c r="E40" s="346">
        <v>14</v>
      </c>
      <c r="F40" s="347">
        <v>3</v>
      </c>
      <c r="G40" s="127">
        <v>524</v>
      </c>
      <c r="H40" s="132">
        <v>2.4</v>
      </c>
      <c r="I40" s="355">
        <v>547</v>
      </c>
      <c r="J40" s="356">
        <v>2.4</v>
      </c>
      <c r="L40" s="170"/>
      <c r="M40" s="136"/>
      <c r="N40" s="136"/>
      <c r="O40" s="136"/>
      <c r="P40" s="136"/>
      <c r="Q40" s="136"/>
      <c r="R40" s="136"/>
      <c r="S40" s="136"/>
    </row>
    <row r="41" spans="2:19" x14ac:dyDescent="0.25">
      <c r="B41" s="342" t="s">
        <v>172</v>
      </c>
      <c r="C41" s="130">
        <v>10</v>
      </c>
      <c r="D41" s="87">
        <v>4.8</v>
      </c>
      <c r="E41" s="348">
        <v>31</v>
      </c>
      <c r="F41" s="349">
        <v>6.7</v>
      </c>
      <c r="G41" s="120">
        <v>1635</v>
      </c>
      <c r="H41" s="133">
        <v>7.5</v>
      </c>
      <c r="I41" s="323">
        <v>1676</v>
      </c>
      <c r="J41" s="358">
        <v>7.5</v>
      </c>
      <c r="L41" s="170"/>
      <c r="M41" s="136"/>
      <c r="N41" s="136"/>
      <c r="O41" s="136"/>
      <c r="P41" s="136"/>
      <c r="Q41" s="136"/>
      <c r="R41" s="136"/>
      <c r="S41" s="136"/>
    </row>
    <row r="42" spans="2:19" x14ac:dyDescent="0.25">
      <c r="B42" s="342" t="s">
        <v>173</v>
      </c>
      <c r="C42" s="130">
        <v>2</v>
      </c>
      <c r="D42" s="87">
        <v>1</v>
      </c>
      <c r="E42" s="348">
        <v>17</v>
      </c>
      <c r="F42" s="349">
        <v>3.6</v>
      </c>
      <c r="G42" s="120">
        <v>635</v>
      </c>
      <c r="H42" s="133">
        <v>2.9</v>
      </c>
      <c r="I42" s="323">
        <v>654</v>
      </c>
      <c r="J42" s="358">
        <v>2.9</v>
      </c>
      <c r="L42" s="170"/>
      <c r="M42" s="136"/>
      <c r="N42" s="136"/>
      <c r="O42" s="136"/>
      <c r="P42" s="136"/>
      <c r="Q42" s="136"/>
      <c r="R42" s="136"/>
      <c r="S42" s="136"/>
    </row>
    <row r="43" spans="2:19" ht="13.8" thickBot="1" x14ac:dyDescent="0.3">
      <c r="B43" s="309" t="s">
        <v>174</v>
      </c>
      <c r="C43" s="131">
        <v>188</v>
      </c>
      <c r="D43" s="88">
        <v>90</v>
      </c>
      <c r="E43" s="350">
        <v>404</v>
      </c>
      <c r="F43" s="351">
        <v>86.7</v>
      </c>
      <c r="G43" s="115">
        <v>18892</v>
      </c>
      <c r="H43" s="134">
        <v>87.1</v>
      </c>
      <c r="I43" s="325">
        <v>19484</v>
      </c>
      <c r="J43" s="359">
        <v>87.1</v>
      </c>
      <c r="L43" s="170"/>
      <c r="M43" s="136"/>
      <c r="N43" s="136"/>
      <c r="O43" s="136"/>
      <c r="P43" s="136"/>
      <c r="Q43" s="136"/>
      <c r="R43" s="136"/>
      <c r="S43" s="136"/>
    </row>
    <row r="44" spans="2:19" x14ac:dyDescent="0.25">
      <c r="B44" s="308" t="s">
        <v>13</v>
      </c>
      <c r="C44" s="96">
        <v>209</v>
      </c>
      <c r="D44" s="100">
        <v>100</v>
      </c>
      <c r="E44" s="352">
        <v>466</v>
      </c>
      <c r="F44" s="353">
        <v>100</v>
      </c>
      <c r="G44" s="116">
        <v>21686</v>
      </c>
      <c r="H44" s="137">
        <v>100</v>
      </c>
      <c r="I44" s="326">
        <v>22361</v>
      </c>
      <c r="J44" s="360">
        <v>100</v>
      </c>
      <c r="L44" s="136"/>
      <c r="M44" s="136"/>
      <c r="N44" s="136"/>
      <c r="O44" s="136"/>
      <c r="P44" s="136"/>
      <c r="Q44" s="136"/>
      <c r="R44" s="136"/>
      <c r="S44" s="136"/>
    </row>
    <row r="45" spans="2:19" ht="24.9" customHeight="1" thickBot="1" x14ac:dyDescent="0.3">
      <c r="B45" s="343" t="s">
        <v>103</v>
      </c>
      <c r="C45" s="131">
        <v>1</v>
      </c>
      <c r="D45" s="88" t="s">
        <v>6</v>
      </c>
      <c r="E45" s="350">
        <v>0</v>
      </c>
      <c r="F45" s="351" t="s">
        <v>6</v>
      </c>
      <c r="G45" s="115">
        <v>65</v>
      </c>
      <c r="H45" s="134" t="s">
        <v>6</v>
      </c>
      <c r="I45" s="325">
        <v>66</v>
      </c>
      <c r="J45" s="359" t="s">
        <v>6</v>
      </c>
      <c r="L45" s="136"/>
      <c r="M45" s="136"/>
      <c r="N45" s="136"/>
      <c r="O45" s="136"/>
      <c r="P45" s="136"/>
      <c r="Q45" s="136"/>
      <c r="R45" s="136"/>
      <c r="S45" s="136"/>
    </row>
    <row r="46" spans="2:19" x14ac:dyDescent="0.25">
      <c r="B46" s="310" t="s">
        <v>7</v>
      </c>
      <c r="C46" s="96">
        <v>210</v>
      </c>
      <c r="D46" s="81" t="s">
        <v>6</v>
      </c>
      <c r="E46" s="352">
        <v>466</v>
      </c>
      <c r="F46" s="353" t="s">
        <v>6</v>
      </c>
      <c r="G46" s="128">
        <v>21751</v>
      </c>
      <c r="H46" s="137" t="s">
        <v>6</v>
      </c>
      <c r="I46" s="327">
        <v>22427</v>
      </c>
      <c r="J46" s="361" t="s">
        <v>6</v>
      </c>
    </row>
    <row r="48" spans="2:19" s="126" customFormat="1" x14ac:dyDescent="0.25"/>
    <row r="51" spans="2:19" x14ac:dyDescent="0.25">
      <c r="B51" s="46" t="s">
        <v>213</v>
      </c>
      <c r="C51" s="409">
        <v>40491</v>
      </c>
      <c r="D51" s="409"/>
    </row>
    <row r="52" spans="2:19" ht="26.25" customHeight="1" thickBot="1" x14ac:dyDescent="0.3">
      <c r="B52" s="341"/>
      <c r="C52" s="410" t="s">
        <v>2</v>
      </c>
      <c r="D52" s="411"/>
      <c r="E52" s="458" t="s">
        <v>75</v>
      </c>
      <c r="F52" s="454"/>
      <c r="G52" s="410" t="s">
        <v>71</v>
      </c>
      <c r="H52" s="412"/>
      <c r="I52" s="459" t="s">
        <v>7</v>
      </c>
      <c r="J52" s="459"/>
    </row>
    <row r="53" spans="2:19" ht="24" x14ac:dyDescent="0.25">
      <c r="B53" s="306" t="s">
        <v>283</v>
      </c>
      <c r="C53" s="3" t="s">
        <v>4</v>
      </c>
      <c r="D53" s="4" t="s">
        <v>5</v>
      </c>
      <c r="E53" s="344" t="s">
        <v>4</v>
      </c>
      <c r="F53" s="345" t="s">
        <v>5</v>
      </c>
      <c r="G53" s="4" t="s">
        <v>4</v>
      </c>
      <c r="H53" s="125" t="s">
        <v>5</v>
      </c>
      <c r="I53" s="354" t="s">
        <v>4</v>
      </c>
      <c r="J53" s="354" t="s">
        <v>5</v>
      </c>
      <c r="L53" s="174" t="s">
        <v>291</v>
      </c>
      <c r="M53" s="174"/>
      <c r="N53" s="174"/>
      <c r="O53" s="174"/>
      <c r="P53" s="174"/>
      <c r="Q53" s="174"/>
      <c r="R53" s="174"/>
      <c r="S53" s="174"/>
    </row>
    <row r="54" spans="2:19" x14ac:dyDescent="0.25">
      <c r="B54" s="307" t="s">
        <v>175</v>
      </c>
      <c r="C54" s="129">
        <f>C64+C74</f>
        <v>129</v>
      </c>
      <c r="D54" s="142">
        <f>100*C54/C$58</f>
        <v>61.428571428571431</v>
      </c>
      <c r="E54" s="364">
        <f>E64+E74</f>
        <v>336</v>
      </c>
      <c r="F54" s="365">
        <f>100*E54/E$58</f>
        <v>72.103004291845494</v>
      </c>
      <c r="G54" s="127">
        <f>G64+G74</f>
        <v>15171</v>
      </c>
      <c r="H54" s="132">
        <f>100*G54/G$58</f>
        <v>69.748517309548987</v>
      </c>
      <c r="I54" s="355">
        <f>I64+I74</f>
        <v>15636</v>
      </c>
      <c r="J54" s="356">
        <f>100*I54/I$58</f>
        <v>69.719534489677628</v>
      </c>
    </row>
    <row r="55" spans="2:19" x14ac:dyDescent="0.25">
      <c r="B55" s="342" t="s">
        <v>176</v>
      </c>
      <c r="C55" s="130">
        <f>C65+C75</f>
        <v>35</v>
      </c>
      <c r="D55" s="143">
        <f t="shared" ref="D55:H57" si="0">100*C55/C$58</f>
        <v>16.666666666666668</v>
      </c>
      <c r="E55" s="366">
        <f>E65+E75</f>
        <v>50</v>
      </c>
      <c r="F55" s="367">
        <f t="shared" si="0"/>
        <v>10.729613733905579</v>
      </c>
      <c r="G55" s="120">
        <f>G65+G75</f>
        <v>2810</v>
      </c>
      <c r="H55" s="133">
        <f t="shared" si="0"/>
        <v>12.918946255344581</v>
      </c>
      <c r="I55" s="324">
        <f>I65+I75</f>
        <v>2895</v>
      </c>
      <c r="J55" s="357">
        <f t="shared" ref="J55:J57" si="1">100*I55/I$58</f>
        <v>12.908547732643688</v>
      </c>
    </row>
    <row r="56" spans="2:19" x14ac:dyDescent="0.25">
      <c r="B56" s="342" t="s">
        <v>177</v>
      </c>
      <c r="C56" s="130">
        <f>C66+C76</f>
        <v>23</v>
      </c>
      <c r="D56" s="143">
        <f t="shared" si="0"/>
        <v>10.952380952380953</v>
      </c>
      <c r="E56" s="366">
        <f>E66+E76</f>
        <v>44</v>
      </c>
      <c r="F56" s="367">
        <f t="shared" si="0"/>
        <v>9.4420600858369106</v>
      </c>
      <c r="G56" s="120">
        <f>G66+G76</f>
        <v>2706</v>
      </c>
      <c r="H56" s="133">
        <f t="shared" si="0"/>
        <v>12.440807319203715</v>
      </c>
      <c r="I56" s="324">
        <f>I66+I76</f>
        <v>2773</v>
      </c>
      <c r="J56" s="357">
        <f t="shared" si="1"/>
        <v>12.364560574307754</v>
      </c>
    </row>
    <row r="57" spans="2:19" ht="13.8" thickBot="1" x14ac:dyDescent="0.3">
      <c r="B57" s="309" t="s">
        <v>178</v>
      </c>
      <c r="C57" s="131">
        <f>C67+C77</f>
        <v>23</v>
      </c>
      <c r="D57" s="144">
        <f t="shared" si="0"/>
        <v>10.952380952380953</v>
      </c>
      <c r="E57" s="368">
        <f>E67+E77</f>
        <v>36</v>
      </c>
      <c r="F57" s="369">
        <f t="shared" si="0"/>
        <v>7.7253218884120169</v>
      </c>
      <c r="G57" s="115">
        <f>G67+G77</f>
        <v>1064</v>
      </c>
      <c r="H57" s="134">
        <f t="shared" si="0"/>
        <v>4.8917291159027174</v>
      </c>
      <c r="I57" s="325">
        <f>I67+I77</f>
        <v>1123</v>
      </c>
      <c r="J57" s="359">
        <f t="shared" si="1"/>
        <v>5.0073572033709368</v>
      </c>
    </row>
    <row r="58" spans="2:19" x14ac:dyDescent="0.25">
      <c r="B58" s="308" t="s">
        <v>13</v>
      </c>
      <c r="C58" s="96">
        <f>C68+C78</f>
        <v>210</v>
      </c>
      <c r="D58" s="145">
        <f>SUM(D54:D57)</f>
        <v>100</v>
      </c>
      <c r="E58" s="370">
        <f>E68+E78</f>
        <v>466</v>
      </c>
      <c r="F58" s="371">
        <f>SUM(F54:F57)</f>
        <v>100</v>
      </c>
      <c r="G58" s="116">
        <f>G68+G78</f>
        <v>21751</v>
      </c>
      <c r="H58" s="137">
        <f>SUM(H54:H57)</f>
        <v>100</v>
      </c>
      <c r="I58" s="327">
        <f>I68+I78</f>
        <v>22427</v>
      </c>
      <c r="J58" s="361">
        <f>SUM(J54:J57)</f>
        <v>100</v>
      </c>
    </row>
    <row r="59" spans="2:19" ht="24.9" customHeight="1" thickBot="1" x14ac:dyDescent="0.3">
      <c r="B59" s="343" t="s">
        <v>103</v>
      </c>
      <c r="C59" s="131" t="str">
        <f>C79</f>
        <v>.</v>
      </c>
      <c r="D59" s="148"/>
      <c r="E59" s="368" t="str">
        <f>E79</f>
        <v>.</v>
      </c>
      <c r="F59" s="372"/>
      <c r="G59" s="115" t="str">
        <f>G79</f>
        <v>.</v>
      </c>
      <c r="H59" s="146" t="s">
        <v>6</v>
      </c>
      <c r="I59" s="325" t="str">
        <f>I79</f>
        <v>.</v>
      </c>
      <c r="J59" s="325" t="s">
        <v>6</v>
      </c>
    </row>
    <row r="60" spans="2:19" x14ac:dyDescent="0.25">
      <c r="B60" s="310" t="s">
        <v>7</v>
      </c>
      <c r="C60" s="96">
        <f>C68+C80</f>
        <v>210</v>
      </c>
      <c r="D60" s="149"/>
      <c r="E60" s="370">
        <f>E68+E80</f>
        <v>466</v>
      </c>
      <c r="F60" s="373"/>
      <c r="G60" s="128">
        <f>G68+G80</f>
        <v>21751</v>
      </c>
      <c r="H60" s="147" t="s">
        <v>6</v>
      </c>
      <c r="I60" s="327">
        <f>I68+I80</f>
        <v>22427</v>
      </c>
      <c r="J60" s="327" t="s">
        <v>6</v>
      </c>
    </row>
    <row r="61" spans="2:19" ht="6.75" customHeight="1" x14ac:dyDescent="0.25">
      <c r="B61" s="363"/>
      <c r="C61" s="292"/>
      <c r="D61" s="292"/>
      <c r="E61" s="374"/>
      <c r="F61" s="374"/>
      <c r="G61" s="292"/>
      <c r="H61" s="292"/>
      <c r="I61" s="374"/>
      <c r="J61" s="374"/>
    </row>
    <row r="62" spans="2:19" ht="26.25" customHeight="1" thickBot="1" x14ac:dyDescent="0.3">
      <c r="B62" s="341"/>
      <c r="C62" s="410" t="s">
        <v>2</v>
      </c>
      <c r="D62" s="411"/>
      <c r="E62" s="458" t="s">
        <v>75</v>
      </c>
      <c r="F62" s="454"/>
      <c r="G62" s="410" t="s">
        <v>71</v>
      </c>
      <c r="H62" s="412"/>
      <c r="I62" s="459" t="s">
        <v>7</v>
      </c>
      <c r="J62" s="459"/>
      <c r="K62" s="46" t="s">
        <v>213</v>
      </c>
      <c r="L62" s="409">
        <v>40491</v>
      </c>
      <c r="M62" s="409"/>
    </row>
    <row r="63" spans="2:19" ht="29.25" customHeight="1" x14ac:dyDescent="0.25">
      <c r="B63" s="306" t="s">
        <v>179</v>
      </c>
      <c r="C63" s="3" t="s">
        <v>4</v>
      </c>
      <c r="D63" s="4" t="s">
        <v>5</v>
      </c>
      <c r="E63" s="344" t="s">
        <v>4</v>
      </c>
      <c r="F63" s="345" t="s">
        <v>5</v>
      </c>
      <c r="G63" s="4" t="s">
        <v>4</v>
      </c>
      <c r="H63" s="125" t="s">
        <v>5</v>
      </c>
      <c r="I63" s="354" t="s">
        <v>4</v>
      </c>
      <c r="J63" s="354" t="s">
        <v>5</v>
      </c>
    </row>
    <row r="64" spans="2:19" x14ac:dyDescent="0.25">
      <c r="B64" s="307" t="s">
        <v>175</v>
      </c>
      <c r="C64" s="129">
        <v>107</v>
      </c>
      <c r="D64" s="142">
        <v>68.599999999999994</v>
      </c>
      <c r="E64" s="364">
        <v>263</v>
      </c>
      <c r="F64" s="365">
        <v>78.5</v>
      </c>
      <c r="G64" s="127">
        <v>10450</v>
      </c>
      <c r="H64" s="132">
        <v>73</v>
      </c>
      <c r="I64" s="355">
        <v>10820</v>
      </c>
      <c r="J64" s="356">
        <v>73.099999999999994</v>
      </c>
      <c r="K64" s="136"/>
    </row>
    <row r="65" spans="2:13" x14ac:dyDescent="0.25">
      <c r="B65" s="342" t="s">
        <v>176</v>
      </c>
      <c r="C65" s="130">
        <v>27</v>
      </c>
      <c r="D65" s="143">
        <v>17.3</v>
      </c>
      <c r="E65" s="366">
        <v>35</v>
      </c>
      <c r="F65" s="367">
        <v>10.4</v>
      </c>
      <c r="G65" s="120">
        <v>1826</v>
      </c>
      <c r="H65" s="133">
        <v>12.8</v>
      </c>
      <c r="I65" s="324">
        <v>1888</v>
      </c>
      <c r="J65" s="357">
        <v>12.8</v>
      </c>
      <c r="K65" s="136"/>
    </row>
    <row r="66" spans="2:13" x14ac:dyDescent="0.25">
      <c r="B66" s="342" t="s">
        <v>177</v>
      </c>
      <c r="C66" s="130">
        <v>20</v>
      </c>
      <c r="D66" s="143">
        <v>12.8</v>
      </c>
      <c r="E66" s="366">
        <v>35</v>
      </c>
      <c r="F66" s="367">
        <v>10.4</v>
      </c>
      <c r="G66" s="120">
        <v>1964</v>
      </c>
      <c r="H66" s="133">
        <v>13.7</v>
      </c>
      <c r="I66" s="324">
        <v>2019</v>
      </c>
      <c r="J66" s="357">
        <v>13.6</v>
      </c>
      <c r="K66" s="136"/>
    </row>
    <row r="67" spans="2:13" ht="13.8" thickBot="1" x14ac:dyDescent="0.3">
      <c r="B67" s="309" t="s">
        <v>178</v>
      </c>
      <c r="C67" s="131">
        <v>2</v>
      </c>
      <c r="D67" s="144">
        <v>1.3</v>
      </c>
      <c r="E67" s="368">
        <v>2</v>
      </c>
      <c r="F67" s="369">
        <v>0.6</v>
      </c>
      <c r="G67" s="115">
        <v>70</v>
      </c>
      <c r="H67" s="134">
        <v>0.5</v>
      </c>
      <c r="I67" s="325">
        <v>74</v>
      </c>
      <c r="J67" s="359">
        <v>0.5</v>
      </c>
      <c r="K67" s="136"/>
    </row>
    <row r="68" spans="2:13" x14ac:dyDescent="0.25">
      <c r="B68" s="308" t="s">
        <v>13</v>
      </c>
      <c r="C68" s="96">
        <v>156</v>
      </c>
      <c r="D68" s="145">
        <v>100</v>
      </c>
      <c r="E68" s="370">
        <v>335</v>
      </c>
      <c r="F68" s="371">
        <v>100</v>
      </c>
      <c r="G68" s="116">
        <v>14310</v>
      </c>
      <c r="H68" s="137">
        <v>100</v>
      </c>
      <c r="I68" s="327">
        <v>14801</v>
      </c>
      <c r="J68" s="361">
        <v>100</v>
      </c>
      <c r="K68" s="136"/>
    </row>
    <row r="69" spans="2:13" ht="24.9" hidden="1" customHeight="1" outlineLevel="1" thickBot="1" x14ac:dyDescent="0.3">
      <c r="B69" s="343" t="s">
        <v>103</v>
      </c>
      <c r="C69" s="131">
        <v>175</v>
      </c>
      <c r="D69" s="148" t="s">
        <v>6</v>
      </c>
      <c r="E69" s="368">
        <v>266</v>
      </c>
      <c r="F69" s="372" t="s">
        <v>6</v>
      </c>
      <c r="G69" s="115">
        <v>13305</v>
      </c>
      <c r="H69" s="146" t="s">
        <v>6</v>
      </c>
      <c r="I69" s="325">
        <v>13746</v>
      </c>
      <c r="J69" s="375" t="s">
        <v>6</v>
      </c>
    </row>
    <row r="70" spans="2:13" hidden="1" outlineLevel="1" x14ac:dyDescent="0.25">
      <c r="B70" s="310" t="s">
        <v>7</v>
      </c>
      <c r="C70" s="96"/>
      <c r="D70" s="149"/>
      <c r="E70" s="370"/>
      <c r="F70" s="373"/>
      <c r="G70" s="128"/>
      <c r="H70" s="147"/>
      <c r="I70" s="327"/>
      <c r="J70" s="311"/>
    </row>
    <row r="71" spans="2:13" ht="6.75" customHeight="1" collapsed="1" x14ac:dyDescent="0.25">
      <c r="B71" s="363"/>
      <c r="C71" s="292"/>
      <c r="D71" s="292"/>
      <c r="E71" s="374"/>
      <c r="F71" s="374"/>
      <c r="G71" s="292"/>
      <c r="H71" s="292"/>
      <c r="I71" s="374"/>
      <c r="J71" s="374"/>
    </row>
    <row r="72" spans="2:13" ht="26.25" customHeight="1" thickBot="1" x14ac:dyDescent="0.3">
      <c r="B72" s="341"/>
      <c r="C72" s="410" t="s">
        <v>2</v>
      </c>
      <c r="D72" s="411"/>
      <c r="E72" s="458" t="s">
        <v>75</v>
      </c>
      <c r="F72" s="454"/>
      <c r="G72" s="410" t="s">
        <v>71</v>
      </c>
      <c r="H72" s="412"/>
      <c r="I72" s="459" t="s">
        <v>7</v>
      </c>
      <c r="J72" s="459"/>
      <c r="K72" s="46" t="s">
        <v>213</v>
      </c>
      <c r="L72" s="409">
        <v>40491</v>
      </c>
      <c r="M72" s="409"/>
    </row>
    <row r="73" spans="2:13" ht="30" customHeight="1" x14ac:dyDescent="0.25">
      <c r="B73" s="306" t="s">
        <v>180</v>
      </c>
      <c r="C73" s="3" t="s">
        <v>4</v>
      </c>
      <c r="D73" s="4" t="s">
        <v>5</v>
      </c>
      <c r="E73" s="344" t="s">
        <v>4</v>
      </c>
      <c r="F73" s="345" t="s">
        <v>5</v>
      </c>
      <c r="G73" s="4" t="s">
        <v>4</v>
      </c>
      <c r="H73" s="125" t="s">
        <v>5</v>
      </c>
      <c r="I73" s="354" t="s">
        <v>4</v>
      </c>
      <c r="J73" s="354" t="s">
        <v>5</v>
      </c>
    </row>
    <row r="74" spans="2:13" x14ac:dyDescent="0.25">
      <c r="B74" s="307" t="s">
        <v>175</v>
      </c>
      <c r="C74" s="129">
        <v>22</v>
      </c>
      <c r="D74" s="142">
        <v>40.700000000000003</v>
      </c>
      <c r="E74" s="364">
        <v>73</v>
      </c>
      <c r="F74" s="365">
        <v>55.7</v>
      </c>
      <c r="G74" s="127">
        <v>4721</v>
      </c>
      <c r="H74" s="132">
        <v>63.4</v>
      </c>
      <c r="I74" s="355">
        <v>4816</v>
      </c>
      <c r="J74" s="356">
        <v>63.2</v>
      </c>
    </row>
    <row r="75" spans="2:13" x14ac:dyDescent="0.25">
      <c r="B75" s="342" t="s">
        <v>176</v>
      </c>
      <c r="C75" s="130">
        <v>8</v>
      </c>
      <c r="D75" s="143">
        <v>14.8</v>
      </c>
      <c r="E75" s="366">
        <v>15</v>
      </c>
      <c r="F75" s="367">
        <v>11.5</v>
      </c>
      <c r="G75" s="120">
        <v>984</v>
      </c>
      <c r="H75" s="133">
        <v>13.2</v>
      </c>
      <c r="I75" s="324">
        <v>1007</v>
      </c>
      <c r="J75" s="357">
        <v>13.2</v>
      </c>
    </row>
    <row r="76" spans="2:13" x14ac:dyDescent="0.25">
      <c r="B76" s="342" t="s">
        <v>177</v>
      </c>
      <c r="C76" s="130">
        <v>3</v>
      </c>
      <c r="D76" s="143">
        <v>5.6</v>
      </c>
      <c r="E76" s="366">
        <v>9</v>
      </c>
      <c r="F76" s="367">
        <v>6.9</v>
      </c>
      <c r="G76" s="120">
        <v>742</v>
      </c>
      <c r="H76" s="133">
        <v>10</v>
      </c>
      <c r="I76" s="324">
        <v>754</v>
      </c>
      <c r="J76" s="357">
        <v>9.9</v>
      </c>
    </row>
    <row r="77" spans="2:13" ht="13.8" thickBot="1" x14ac:dyDescent="0.3">
      <c r="B77" s="309" t="s">
        <v>178</v>
      </c>
      <c r="C77" s="131">
        <v>21</v>
      </c>
      <c r="D77" s="144">
        <v>38.9</v>
      </c>
      <c r="E77" s="368">
        <v>34</v>
      </c>
      <c r="F77" s="369">
        <v>26</v>
      </c>
      <c r="G77" s="115">
        <v>994</v>
      </c>
      <c r="H77" s="134">
        <v>13.4</v>
      </c>
      <c r="I77" s="325">
        <v>1049</v>
      </c>
      <c r="J77" s="359">
        <v>13.8</v>
      </c>
    </row>
    <row r="78" spans="2:13" x14ac:dyDescent="0.25">
      <c r="B78" s="308" t="s">
        <v>13</v>
      </c>
      <c r="C78" s="96">
        <v>54</v>
      </c>
      <c r="D78" s="145">
        <v>100</v>
      </c>
      <c r="E78" s="370">
        <v>131</v>
      </c>
      <c r="F78" s="371">
        <v>100</v>
      </c>
      <c r="G78" s="116">
        <v>7441</v>
      </c>
      <c r="H78" s="137">
        <v>100</v>
      </c>
      <c r="I78" s="327">
        <v>7626</v>
      </c>
      <c r="J78" s="361">
        <v>100</v>
      </c>
    </row>
    <row r="79" spans="2:13" ht="24.9" customHeight="1" thickBot="1" x14ac:dyDescent="0.3">
      <c r="B79" s="343" t="s">
        <v>103</v>
      </c>
      <c r="C79" s="131" t="s">
        <v>6</v>
      </c>
      <c r="D79" s="148" t="s">
        <v>6</v>
      </c>
      <c r="E79" s="368" t="s">
        <v>6</v>
      </c>
      <c r="F79" s="372" t="s">
        <v>6</v>
      </c>
      <c r="G79" s="115" t="s">
        <v>6</v>
      </c>
      <c r="H79" s="146" t="s">
        <v>6</v>
      </c>
      <c r="I79" s="325" t="s">
        <v>6</v>
      </c>
      <c r="J79" s="375" t="s">
        <v>6</v>
      </c>
    </row>
    <row r="80" spans="2:13" x14ac:dyDescent="0.25">
      <c r="B80" s="310" t="s">
        <v>7</v>
      </c>
      <c r="C80" s="96">
        <v>54</v>
      </c>
      <c r="D80" s="149">
        <v>100</v>
      </c>
      <c r="E80" s="370">
        <v>131</v>
      </c>
      <c r="F80" s="373">
        <v>100</v>
      </c>
      <c r="G80" s="128">
        <v>7441</v>
      </c>
      <c r="H80" s="147">
        <v>100</v>
      </c>
      <c r="I80" s="327">
        <v>7626</v>
      </c>
      <c r="J80" s="311">
        <v>100</v>
      </c>
    </row>
    <row r="83" s="126" customFormat="1" x14ac:dyDescent="0.25"/>
  </sheetData>
  <mergeCells count="30">
    <mergeCell ref="I62:J62"/>
    <mergeCell ref="I38:J38"/>
    <mergeCell ref="I52:J52"/>
    <mergeCell ref="C4:D4"/>
    <mergeCell ref="C37:D37"/>
    <mergeCell ref="L62:M62"/>
    <mergeCell ref="L72:M72"/>
    <mergeCell ref="I5:J5"/>
    <mergeCell ref="C26:D26"/>
    <mergeCell ref="E26:F26"/>
    <mergeCell ref="G26:H26"/>
    <mergeCell ref="I26:J26"/>
    <mergeCell ref="C5:D5"/>
    <mergeCell ref="E5:F5"/>
    <mergeCell ref="G5:H5"/>
    <mergeCell ref="I72:J72"/>
    <mergeCell ref="C62:D62"/>
    <mergeCell ref="E62:F62"/>
    <mergeCell ref="C72:D72"/>
    <mergeCell ref="E72:F72"/>
    <mergeCell ref="C25:D25"/>
    <mergeCell ref="G72:H72"/>
    <mergeCell ref="C38:D38"/>
    <mergeCell ref="E38:F38"/>
    <mergeCell ref="G38:H38"/>
    <mergeCell ref="C51:D51"/>
    <mergeCell ref="C52:D52"/>
    <mergeCell ref="E52:F52"/>
    <mergeCell ref="G52:H52"/>
    <mergeCell ref="G62:H62"/>
  </mergeCells>
  <phoneticPr fontId="7" type="noConversion"/>
  <pageMargins left="0.28000000000000003" right="0.26" top="1" bottom="1" header="0.4921259845" footer="0.4921259845"/>
  <pageSetup paperSize="9" orientation="portrait" horizontalDpi="4294967293" r:id="rId1"/>
  <headerFooter alignWithMargins="0"/>
  <ignoredErrors>
    <ignoredError sqref="B9" twoDigitTextYear="1"/>
    <ignoredError sqref="D54:D58 E54:E58 F54:F58 G54:G58 I54:I58 H54:H5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J104"/>
  <sheetViews>
    <sheetView workbookViewId="0"/>
  </sheetViews>
  <sheetFormatPr defaultRowHeight="11.4" x14ac:dyDescent="0.25"/>
  <cols>
    <col min="1" max="1" width="12" customWidth="1"/>
    <col min="3" max="3" width="10.28515625" customWidth="1"/>
    <col min="25" max="25" width="9.28515625" customWidth="1"/>
    <col min="26" max="26" width="8" customWidth="1"/>
  </cols>
  <sheetData>
    <row r="2" spans="1:5" ht="13.2" x14ac:dyDescent="0.25">
      <c r="A2" s="7" t="s">
        <v>181</v>
      </c>
    </row>
    <row r="4" spans="1:5" ht="13.2" x14ac:dyDescent="0.25">
      <c r="B4" s="46" t="s">
        <v>213</v>
      </c>
      <c r="C4" s="64">
        <v>40491</v>
      </c>
    </row>
    <row r="5" spans="1:5" x14ac:dyDescent="0.25">
      <c r="B5" t="s">
        <v>318</v>
      </c>
    </row>
    <row r="6" spans="1:5" x14ac:dyDescent="0.25">
      <c r="B6" t="s">
        <v>284</v>
      </c>
    </row>
    <row r="8" spans="1:5" x14ac:dyDescent="0.25">
      <c r="B8" t="s">
        <v>183</v>
      </c>
      <c r="C8" t="s">
        <v>182</v>
      </c>
    </row>
    <row r="9" spans="1:5" x14ac:dyDescent="0.25">
      <c r="B9" t="s">
        <v>184</v>
      </c>
      <c r="C9">
        <v>3.6</v>
      </c>
      <c r="E9" t="s">
        <v>311</v>
      </c>
    </row>
    <row r="10" spans="1:5" x14ac:dyDescent="0.25">
      <c r="B10" t="s">
        <v>185</v>
      </c>
      <c r="C10">
        <v>4.4000000000000004</v>
      </c>
      <c r="E10" t="s">
        <v>312</v>
      </c>
    </row>
    <row r="11" spans="1:5" x14ac:dyDescent="0.25">
      <c r="B11" t="s">
        <v>186</v>
      </c>
      <c r="C11">
        <v>4.7</v>
      </c>
      <c r="E11" t="s">
        <v>313</v>
      </c>
    </row>
    <row r="12" spans="1:5" x14ac:dyDescent="0.25">
      <c r="B12" t="s">
        <v>187</v>
      </c>
      <c r="C12">
        <v>6.1</v>
      </c>
      <c r="E12" t="s">
        <v>314</v>
      </c>
    </row>
    <row r="29" s="34" customFormat="1" x14ac:dyDescent="0.25"/>
    <row r="34" spans="2:6" ht="13.2" x14ac:dyDescent="0.25">
      <c r="B34" s="46" t="s">
        <v>213</v>
      </c>
      <c r="C34" s="64">
        <v>40491</v>
      </c>
    </row>
    <row r="35" spans="2:6" x14ac:dyDescent="0.25">
      <c r="B35" t="s">
        <v>318</v>
      </c>
    </row>
    <row r="36" spans="2:6" x14ac:dyDescent="0.25">
      <c r="B36" t="s">
        <v>285</v>
      </c>
    </row>
    <row r="38" spans="2:6" x14ac:dyDescent="0.25">
      <c r="B38" t="s">
        <v>183</v>
      </c>
      <c r="C38" t="s">
        <v>182</v>
      </c>
    </row>
    <row r="39" spans="2:6" x14ac:dyDescent="0.25">
      <c r="C39" t="s">
        <v>72</v>
      </c>
      <c r="D39" t="s">
        <v>73</v>
      </c>
    </row>
    <row r="40" spans="2:6" x14ac:dyDescent="0.25">
      <c r="B40" t="s">
        <v>184</v>
      </c>
      <c r="C40">
        <v>3</v>
      </c>
      <c r="D40">
        <v>4.0999999999999996</v>
      </c>
      <c r="F40" t="s">
        <v>311</v>
      </c>
    </row>
    <row r="41" spans="2:6" x14ac:dyDescent="0.25">
      <c r="B41" t="s">
        <v>185</v>
      </c>
      <c r="C41">
        <v>3.7</v>
      </c>
      <c r="D41">
        <v>5</v>
      </c>
      <c r="F41" t="s">
        <v>312</v>
      </c>
    </row>
    <row r="42" spans="2:6" x14ac:dyDescent="0.25">
      <c r="B42" t="s">
        <v>186</v>
      </c>
      <c r="C42">
        <v>4</v>
      </c>
      <c r="D42">
        <v>5.5</v>
      </c>
      <c r="F42" t="s">
        <v>313</v>
      </c>
    </row>
    <row r="43" spans="2:6" x14ac:dyDescent="0.25">
      <c r="B43" t="s">
        <v>187</v>
      </c>
      <c r="C43">
        <v>5.4</v>
      </c>
      <c r="D43">
        <v>6.9</v>
      </c>
      <c r="F43" t="s">
        <v>314</v>
      </c>
    </row>
    <row r="57" spans="1:7" s="34" customFormat="1" x14ac:dyDescent="0.25"/>
    <row r="63" spans="1:7" ht="13.2" x14ac:dyDescent="0.25">
      <c r="A63" s="25"/>
      <c r="B63" s="77" t="s">
        <v>213</v>
      </c>
      <c r="C63" s="460">
        <v>40491</v>
      </c>
      <c r="D63" s="460"/>
      <c r="E63" s="25"/>
      <c r="F63" s="25"/>
      <c r="G63" s="25"/>
    </row>
    <row r="64" spans="1:7" ht="13.2" x14ac:dyDescent="0.25">
      <c r="A64" s="25"/>
      <c r="B64" s="44" t="s">
        <v>324</v>
      </c>
      <c r="C64" s="25"/>
      <c r="D64" s="25"/>
      <c r="E64" s="25"/>
      <c r="F64" s="25"/>
      <c r="G64" s="25"/>
    </row>
    <row r="65" spans="1:36" x14ac:dyDescent="0.25">
      <c r="A65" s="25"/>
      <c r="B65" s="25" t="s">
        <v>286</v>
      </c>
      <c r="C65" s="25"/>
      <c r="D65" s="25"/>
      <c r="E65" s="25"/>
      <c r="F65" s="25"/>
      <c r="G65" s="25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</row>
    <row r="66" spans="1:36" ht="37.5" customHeight="1" x14ac:dyDescent="0.25">
      <c r="A66" s="25"/>
      <c r="B66" s="78" t="s">
        <v>191</v>
      </c>
      <c r="C66" s="25" t="s">
        <v>2</v>
      </c>
      <c r="D66" s="70" t="s">
        <v>75</v>
      </c>
      <c r="E66" s="70" t="s">
        <v>71</v>
      </c>
      <c r="F66" s="25" t="s">
        <v>13</v>
      </c>
      <c r="G66" s="25" t="s">
        <v>250</v>
      </c>
      <c r="Y66" s="180" t="str">
        <f>B66</f>
        <v>Vahinko-tyyppi</v>
      </c>
      <c r="Z66" s="181" t="s">
        <v>261</v>
      </c>
      <c r="AA66" s="181" t="s">
        <v>262</v>
      </c>
      <c r="AB66" s="181" t="s">
        <v>2</v>
      </c>
      <c r="AC66" s="293" t="s">
        <v>260</v>
      </c>
      <c r="AD66" s="183"/>
      <c r="AE66" s="183"/>
      <c r="AF66" s="183"/>
      <c r="AG66" s="183"/>
      <c r="AH66" s="183"/>
      <c r="AI66" s="184"/>
      <c r="AJ66" s="183"/>
    </row>
    <row r="67" spans="1:36" ht="13.2" x14ac:dyDescent="0.25">
      <c r="A67" s="25"/>
      <c r="B67" s="25" t="s">
        <v>83</v>
      </c>
      <c r="C67" s="25" t="s">
        <v>6</v>
      </c>
      <c r="D67" s="25">
        <v>0</v>
      </c>
      <c r="E67" s="25">
        <v>3.5</v>
      </c>
      <c r="F67" s="25">
        <f>SUM(C67:E67)</f>
        <v>3.5</v>
      </c>
      <c r="G67" s="25" t="s">
        <v>66</v>
      </c>
      <c r="Y67" s="190"/>
      <c r="Z67" s="181"/>
      <c r="AA67" s="181"/>
      <c r="AB67" s="181"/>
      <c r="AC67" s="182"/>
      <c r="AD67" s="183"/>
      <c r="AE67" s="183"/>
      <c r="AF67" s="183"/>
      <c r="AG67" s="183"/>
      <c r="AH67" s="183"/>
      <c r="AI67" s="184"/>
      <c r="AJ67" s="183"/>
    </row>
    <row r="68" spans="1:36" ht="12.75" customHeight="1" x14ac:dyDescent="0.25">
      <c r="A68" s="25"/>
      <c r="B68" s="25"/>
      <c r="C68" s="25" t="s">
        <v>6</v>
      </c>
      <c r="D68" s="25">
        <v>0</v>
      </c>
      <c r="E68" s="25">
        <v>8.1999999999999993</v>
      </c>
      <c r="F68" s="25">
        <f t="shared" ref="F68:F83" si="0">SUM(C68:E68)</f>
        <v>8.1999999999999993</v>
      </c>
      <c r="G68" s="25" t="s">
        <v>67</v>
      </c>
      <c r="Y68" s="397" t="str">
        <f>B67</f>
        <v>Peräänajo</v>
      </c>
      <c r="Z68" s="294">
        <f>E67</f>
        <v>3.5</v>
      </c>
      <c r="AA68" s="294">
        <f>D67</f>
        <v>0</v>
      </c>
      <c r="AB68" s="294" t="str">
        <f>C67</f>
        <v>.</v>
      </c>
      <c r="AC68" s="295" t="str">
        <f>G67</f>
        <v>Mies</v>
      </c>
      <c r="AD68" s="183"/>
      <c r="AE68" s="183"/>
      <c r="AF68" s="183"/>
      <c r="AG68" s="183"/>
      <c r="AH68" s="183"/>
      <c r="AI68" s="184"/>
      <c r="AJ68" s="183"/>
    </row>
    <row r="69" spans="1:36" ht="12.75" customHeight="1" x14ac:dyDescent="0.25">
      <c r="A69" s="25"/>
      <c r="B69" s="25"/>
      <c r="C69" s="44" t="s">
        <v>6</v>
      </c>
      <c r="D69" s="44" t="s">
        <v>6</v>
      </c>
      <c r="E69" s="44" t="s">
        <v>6</v>
      </c>
      <c r="F69" s="25"/>
      <c r="G69" s="25"/>
      <c r="Y69" s="397"/>
      <c r="Z69" s="294">
        <f t="shared" ref="Z69:Z84" si="1">E68</f>
        <v>8.1999999999999993</v>
      </c>
      <c r="AA69" s="294">
        <f t="shared" ref="AA69:AA84" si="2">D68</f>
        <v>0</v>
      </c>
      <c r="AB69" s="294">
        <v>0</v>
      </c>
      <c r="AC69" s="295" t="str">
        <f t="shared" ref="AC69:AC84" si="3">G68</f>
        <v>Nainen</v>
      </c>
      <c r="AD69" s="183"/>
      <c r="AE69" s="183"/>
      <c r="AF69" s="183"/>
      <c r="AG69" s="183"/>
      <c r="AH69" s="183"/>
      <c r="AI69" s="184"/>
      <c r="AJ69" s="183"/>
    </row>
    <row r="70" spans="1:36" ht="12.75" customHeight="1" x14ac:dyDescent="0.25">
      <c r="A70" s="25"/>
      <c r="B70" s="25" t="s">
        <v>53</v>
      </c>
      <c r="C70" s="25">
        <v>0.1</v>
      </c>
      <c r="D70" s="25">
        <v>0.1</v>
      </c>
      <c r="E70" s="25">
        <v>8.4</v>
      </c>
      <c r="F70" s="25">
        <f t="shared" si="0"/>
        <v>8.6</v>
      </c>
      <c r="G70" s="25" t="s">
        <v>66</v>
      </c>
      <c r="Y70" s="189"/>
      <c r="Z70" s="294"/>
      <c r="AA70" s="294"/>
      <c r="AB70" s="294"/>
      <c r="AC70" s="295"/>
      <c r="AD70" s="183"/>
      <c r="AE70" s="183"/>
      <c r="AF70" s="183"/>
      <c r="AG70" s="183"/>
      <c r="AH70" s="183"/>
      <c r="AI70" s="184"/>
      <c r="AJ70" s="183"/>
    </row>
    <row r="71" spans="1:36" ht="12.75" customHeight="1" x14ac:dyDescent="0.25">
      <c r="A71" s="25"/>
      <c r="B71" s="25"/>
      <c r="C71" s="25">
        <v>0.1</v>
      </c>
      <c r="D71" s="25">
        <v>0.2</v>
      </c>
      <c r="E71" s="25">
        <v>11.7</v>
      </c>
      <c r="F71" s="25">
        <f t="shared" si="0"/>
        <v>12</v>
      </c>
      <c r="G71" s="25" t="s">
        <v>67</v>
      </c>
      <c r="Y71" s="397" t="str">
        <f>B70</f>
        <v>Risteys</v>
      </c>
      <c r="Z71" s="294">
        <f t="shared" si="1"/>
        <v>8.4</v>
      </c>
      <c r="AA71" s="294">
        <f t="shared" si="2"/>
        <v>0.1</v>
      </c>
      <c r="AB71" s="294">
        <f t="shared" ref="AB71:AB84" si="4">C70</f>
        <v>0.1</v>
      </c>
      <c r="AC71" s="295" t="str">
        <f t="shared" si="3"/>
        <v>Mies</v>
      </c>
      <c r="AD71" s="183"/>
      <c r="AE71" s="183"/>
      <c r="AF71" s="183"/>
      <c r="AG71" s="183"/>
      <c r="AH71" s="183"/>
      <c r="AI71" s="184"/>
      <c r="AJ71" s="183"/>
    </row>
    <row r="72" spans="1:36" ht="12.75" customHeight="1" x14ac:dyDescent="0.25">
      <c r="A72" s="25"/>
      <c r="B72" s="25"/>
      <c r="C72" s="25"/>
      <c r="D72" s="25"/>
      <c r="E72" s="25"/>
      <c r="F72" s="25"/>
      <c r="G72" s="25"/>
      <c r="Y72" s="397"/>
      <c r="Z72" s="294">
        <f t="shared" si="1"/>
        <v>11.7</v>
      </c>
      <c r="AA72" s="294">
        <f t="shared" si="2"/>
        <v>0.2</v>
      </c>
      <c r="AB72" s="294">
        <f t="shared" si="4"/>
        <v>0.1</v>
      </c>
      <c r="AC72" s="295" t="str">
        <f t="shared" si="3"/>
        <v>Nainen</v>
      </c>
      <c r="AD72" s="183"/>
      <c r="AE72" s="183"/>
      <c r="AF72" s="183"/>
      <c r="AG72" s="183"/>
      <c r="AH72" s="183"/>
      <c r="AI72" s="184"/>
      <c r="AJ72" s="183"/>
    </row>
    <row r="73" spans="1:36" ht="12.75" customHeight="1" x14ac:dyDescent="0.25">
      <c r="A73" s="25"/>
      <c r="B73" s="25" t="s">
        <v>190</v>
      </c>
      <c r="C73" s="25">
        <v>1.8</v>
      </c>
      <c r="D73" s="25">
        <v>1.2</v>
      </c>
      <c r="E73" s="25">
        <v>13.6</v>
      </c>
      <c r="F73" s="25">
        <f t="shared" si="0"/>
        <v>16.600000000000001</v>
      </c>
      <c r="G73" s="25" t="s">
        <v>66</v>
      </c>
      <c r="Y73" s="189"/>
      <c r="Z73" s="294"/>
      <c r="AA73" s="294"/>
      <c r="AB73" s="294"/>
      <c r="AC73" s="295"/>
      <c r="AD73" s="183"/>
      <c r="AE73" s="183"/>
      <c r="AF73" s="183"/>
      <c r="AG73" s="183"/>
      <c r="AH73" s="183"/>
      <c r="AI73" s="184"/>
      <c r="AJ73" s="183"/>
    </row>
    <row r="74" spans="1:36" ht="12.75" customHeight="1" x14ac:dyDescent="0.25">
      <c r="A74" s="25"/>
      <c r="B74" s="25"/>
      <c r="C74" s="25">
        <v>2</v>
      </c>
      <c r="D74" s="25">
        <v>0.9</v>
      </c>
      <c r="E74" s="25">
        <v>18.8</v>
      </c>
      <c r="F74" s="25">
        <f t="shared" si="0"/>
        <v>21.7</v>
      </c>
      <c r="G74" s="25" t="s">
        <v>67</v>
      </c>
      <c r="Y74" s="397" t="str">
        <f>B73</f>
        <v>Kohtaa-minen</v>
      </c>
      <c r="Z74" s="294">
        <f t="shared" si="1"/>
        <v>13.6</v>
      </c>
      <c r="AA74" s="294">
        <f t="shared" si="2"/>
        <v>1.2</v>
      </c>
      <c r="AB74" s="294">
        <f t="shared" si="4"/>
        <v>1.8</v>
      </c>
      <c r="AC74" s="295" t="str">
        <f t="shared" si="3"/>
        <v>Mies</v>
      </c>
      <c r="AD74" s="183"/>
      <c r="AE74" s="183"/>
      <c r="AF74" s="183"/>
      <c r="AG74" s="183"/>
      <c r="AH74" s="183"/>
      <c r="AI74" s="184"/>
      <c r="AJ74" s="183"/>
    </row>
    <row r="75" spans="1:36" ht="12.75" customHeight="1" x14ac:dyDescent="0.25">
      <c r="A75" s="25"/>
      <c r="B75" s="25"/>
      <c r="C75" s="25"/>
      <c r="D75" s="25"/>
      <c r="E75" s="25"/>
      <c r="F75" s="25"/>
      <c r="G75" s="25"/>
      <c r="Y75" s="397"/>
      <c r="Z75" s="294">
        <f t="shared" si="1"/>
        <v>18.8</v>
      </c>
      <c r="AA75" s="294">
        <f t="shared" si="2"/>
        <v>0.9</v>
      </c>
      <c r="AB75" s="294">
        <f t="shared" si="4"/>
        <v>2</v>
      </c>
      <c r="AC75" s="295" t="str">
        <f t="shared" si="3"/>
        <v>Nainen</v>
      </c>
      <c r="AD75" s="183"/>
      <c r="AE75" s="183"/>
      <c r="AF75" s="183"/>
      <c r="AG75" s="183"/>
      <c r="AH75" s="183"/>
      <c r="AI75" s="184"/>
      <c r="AJ75" s="183"/>
    </row>
    <row r="76" spans="1:36" ht="12.75" customHeight="1" x14ac:dyDescent="0.25">
      <c r="A76" s="25"/>
      <c r="B76" s="25" t="s">
        <v>202</v>
      </c>
      <c r="C76" s="25">
        <v>1.3</v>
      </c>
      <c r="D76" s="25">
        <v>1.6</v>
      </c>
      <c r="E76" s="25">
        <v>57</v>
      </c>
      <c r="F76" s="25">
        <f t="shared" si="0"/>
        <v>59.9</v>
      </c>
      <c r="G76" s="25" t="s">
        <v>66</v>
      </c>
      <c r="Y76" s="189"/>
      <c r="Z76" s="294"/>
      <c r="AA76" s="294"/>
      <c r="AB76" s="294"/>
      <c r="AC76" s="295"/>
      <c r="AD76" s="183"/>
      <c r="AE76" s="183"/>
      <c r="AF76" s="183"/>
      <c r="AG76" s="183"/>
      <c r="AH76" s="183"/>
      <c r="AI76" s="184"/>
      <c r="AJ76" s="183"/>
    </row>
    <row r="77" spans="1:36" ht="12.75" customHeight="1" x14ac:dyDescent="0.25">
      <c r="A77" s="25"/>
      <c r="B77" s="25"/>
      <c r="C77" s="25">
        <v>0.3</v>
      </c>
      <c r="D77" s="25">
        <v>1.1000000000000001</v>
      </c>
      <c r="E77" s="25">
        <v>82.7</v>
      </c>
      <c r="F77" s="25">
        <f t="shared" si="0"/>
        <v>84.100000000000009</v>
      </c>
      <c r="G77" s="25" t="s">
        <v>67</v>
      </c>
      <c r="Y77" s="397" t="str">
        <f>B76</f>
        <v>Suistu-minen</v>
      </c>
      <c r="Z77" s="294">
        <f t="shared" si="1"/>
        <v>57</v>
      </c>
      <c r="AA77" s="294">
        <f t="shared" si="2"/>
        <v>1.6</v>
      </c>
      <c r="AB77" s="294">
        <f t="shared" si="4"/>
        <v>1.3</v>
      </c>
      <c r="AC77" s="295" t="str">
        <f t="shared" si="3"/>
        <v>Mies</v>
      </c>
      <c r="AD77" s="183"/>
      <c r="AE77" s="183"/>
      <c r="AF77" s="183"/>
      <c r="AG77" s="183"/>
      <c r="AH77" s="183"/>
      <c r="AI77" s="184"/>
      <c r="AJ77" s="183"/>
    </row>
    <row r="78" spans="1:36" ht="12.75" customHeight="1" x14ac:dyDescent="0.25">
      <c r="A78" s="25"/>
      <c r="B78" s="25"/>
      <c r="C78" s="25"/>
      <c r="D78" s="25"/>
      <c r="E78" s="25"/>
      <c r="F78" s="25"/>
      <c r="G78" s="25"/>
      <c r="Y78" s="397"/>
      <c r="Z78" s="294">
        <f t="shared" si="1"/>
        <v>82.7</v>
      </c>
      <c r="AA78" s="294">
        <f t="shared" si="2"/>
        <v>1.1000000000000001</v>
      </c>
      <c r="AB78" s="294">
        <f t="shared" si="4"/>
        <v>0.3</v>
      </c>
      <c r="AC78" s="295" t="str">
        <f t="shared" si="3"/>
        <v>Nainen</v>
      </c>
      <c r="AD78" s="183"/>
      <c r="AE78" s="183"/>
      <c r="AF78" s="183"/>
      <c r="AG78" s="183"/>
      <c r="AH78" s="183"/>
      <c r="AI78" s="184"/>
      <c r="AJ78" s="183"/>
    </row>
    <row r="79" spans="1:36" ht="12.75" customHeight="1" x14ac:dyDescent="0.25">
      <c r="A79" s="25"/>
      <c r="B79" s="25" t="s">
        <v>11</v>
      </c>
      <c r="C79" s="25" t="s">
        <v>6</v>
      </c>
      <c r="D79" s="25">
        <v>0</v>
      </c>
      <c r="E79" s="25">
        <v>0.1</v>
      </c>
      <c r="F79" s="25">
        <f t="shared" si="0"/>
        <v>0.1</v>
      </c>
      <c r="G79" s="25" t="s">
        <v>66</v>
      </c>
      <c r="Y79" s="189"/>
      <c r="Z79" s="294"/>
      <c r="AA79" s="294"/>
      <c r="AB79" s="294"/>
      <c r="AC79" s="295"/>
      <c r="AD79" s="183"/>
      <c r="AE79" s="183"/>
      <c r="AF79" s="183"/>
      <c r="AG79" s="183"/>
      <c r="AH79" s="183"/>
      <c r="AI79" s="184"/>
      <c r="AJ79" s="183"/>
    </row>
    <row r="80" spans="1:36" ht="12.75" customHeight="1" x14ac:dyDescent="0.25">
      <c r="A80" s="25"/>
      <c r="B80" s="25"/>
      <c r="C80" s="25" t="s">
        <v>6</v>
      </c>
      <c r="D80" s="25" t="s">
        <v>6</v>
      </c>
      <c r="E80" s="25">
        <v>0.2</v>
      </c>
      <c r="F80" s="25">
        <f t="shared" si="0"/>
        <v>0.2</v>
      </c>
      <c r="G80" s="25" t="s">
        <v>67</v>
      </c>
      <c r="Y80" s="397" t="str">
        <f>B79</f>
        <v>Peruutus</v>
      </c>
      <c r="Z80" s="294">
        <f t="shared" si="1"/>
        <v>0.1</v>
      </c>
      <c r="AA80" s="294">
        <f t="shared" si="2"/>
        <v>0</v>
      </c>
      <c r="AB80" s="294">
        <v>0</v>
      </c>
      <c r="AC80" s="295" t="str">
        <f t="shared" si="3"/>
        <v>Mies</v>
      </c>
      <c r="AD80" s="183"/>
      <c r="AE80" s="183"/>
      <c r="AF80" s="183"/>
      <c r="AG80" s="183"/>
      <c r="AH80" s="183"/>
      <c r="AI80" s="184"/>
      <c r="AJ80" s="183"/>
    </row>
    <row r="81" spans="1:36" ht="12.75" customHeight="1" x14ac:dyDescent="0.25">
      <c r="A81" s="25"/>
      <c r="B81" s="25"/>
      <c r="C81" s="25"/>
      <c r="D81" s="25"/>
      <c r="E81" s="25"/>
      <c r="F81" s="25"/>
      <c r="G81" s="25"/>
      <c r="Y81" s="397"/>
      <c r="Z81" s="294">
        <f t="shared" si="1"/>
        <v>0.2</v>
      </c>
      <c r="AA81" s="294" t="str">
        <f t="shared" si="2"/>
        <v>.</v>
      </c>
      <c r="AB81" s="294">
        <v>0</v>
      </c>
      <c r="AC81" s="295" t="str">
        <f t="shared" si="3"/>
        <v>Nainen</v>
      </c>
      <c r="AD81" s="183"/>
      <c r="AE81" s="183"/>
      <c r="AF81" s="183"/>
      <c r="AG81" s="183"/>
      <c r="AH81" s="183"/>
      <c r="AI81" s="184"/>
      <c r="AJ81" s="183"/>
    </row>
    <row r="82" spans="1:36" ht="12.75" customHeight="1" x14ac:dyDescent="0.25">
      <c r="A82" s="25"/>
      <c r="B82" s="25" t="s">
        <v>1</v>
      </c>
      <c r="C82" s="25">
        <v>0.1</v>
      </c>
      <c r="D82" s="25">
        <v>0.2</v>
      </c>
      <c r="E82" s="25">
        <v>7</v>
      </c>
      <c r="F82" s="25">
        <f t="shared" si="0"/>
        <v>7.3</v>
      </c>
      <c r="G82" s="25" t="s">
        <v>66</v>
      </c>
      <c r="Y82" s="189"/>
      <c r="Z82" s="294"/>
      <c r="AA82" s="294"/>
      <c r="AB82" s="294"/>
      <c r="AC82" s="295"/>
      <c r="AD82" s="183"/>
      <c r="AE82" s="183"/>
      <c r="AF82" s="183"/>
      <c r="AG82" s="183"/>
      <c r="AH82" s="183"/>
      <c r="AI82" s="184"/>
      <c r="AJ82" s="183"/>
    </row>
    <row r="83" spans="1:36" ht="12.75" customHeight="1" x14ac:dyDescent="0.25">
      <c r="A83" s="25"/>
      <c r="B83" s="25"/>
      <c r="C83" s="25" t="s">
        <v>6</v>
      </c>
      <c r="D83" s="25">
        <v>0.2</v>
      </c>
      <c r="E83" s="25">
        <v>8.6</v>
      </c>
      <c r="F83" s="25">
        <f t="shared" si="0"/>
        <v>8.7999999999999989</v>
      </c>
      <c r="G83" s="25" t="s">
        <v>67</v>
      </c>
      <c r="Y83" s="397" t="str">
        <f>B82</f>
        <v>Muut</v>
      </c>
      <c r="Z83" s="294">
        <f t="shared" si="1"/>
        <v>7</v>
      </c>
      <c r="AA83" s="294">
        <f t="shared" si="2"/>
        <v>0.2</v>
      </c>
      <c r="AB83" s="294">
        <f t="shared" si="4"/>
        <v>0.1</v>
      </c>
      <c r="AC83" s="295" t="str">
        <f t="shared" si="3"/>
        <v>Mies</v>
      </c>
      <c r="AD83" s="183"/>
      <c r="AE83" s="183"/>
      <c r="AF83" s="183"/>
      <c r="AG83" s="183"/>
      <c r="AH83" s="183"/>
      <c r="AI83" s="184"/>
      <c r="AJ83" s="183"/>
    </row>
    <row r="84" spans="1:36" ht="12.75" customHeight="1" x14ac:dyDescent="0.25">
      <c r="Y84" s="397"/>
      <c r="Z84" s="294">
        <f t="shared" si="1"/>
        <v>8.6</v>
      </c>
      <c r="AA84" s="294">
        <f t="shared" si="2"/>
        <v>0.2</v>
      </c>
      <c r="AB84" s="294" t="str">
        <f t="shared" si="4"/>
        <v>.</v>
      </c>
      <c r="AC84" s="295" t="str">
        <f t="shared" si="3"/>
        <v>Nainen</v>
      </c>
      <c r="AD84" s="183"/>
      <c r="AE84" s="183"/>
      <c r="AF84" s="183"/>
      <c r="AG84" s="183"/>
      <c r="AH84" s="183"/>
      <c r="AI84" s="184"/>
      <c r="AJ84" s="183"/>
    </row>
    <row r="85" spans="1:36" ht="13.2" x14ac:dyDescent="0.25">
      <c r="Y85" s="189"/>
      <c r="Z85" s="296"/>
      <c r="AA85" s="186"/>
      <c r="AB85" s="186"/>
      <c r="AC85" s="182"/>
      <c r="AD85" s="183"/>
      <c r="AE85" s="183"/>
      <c r="AF85" s="183"/>
      <c r="AG85" s="183"/>
      <c r="AH85" s="183"/>
      <c r="AI85" s="184"/>
      <c r="AJ85" s="183"/>
    </row>
    <row r="86" spans="1:36" ht="13.2" x14ac:dyDescent="0.25">
      <c r="Y86" s="200"/>
      <c r="Z86" s="296"/>
      <c r="AA86" s="186"/>
      <c r="AB86" s="186"/>
      <c r="AC86" s="182"/>
      <c r="AD86" s="183"/>
      <c r="AE86" s="183"/>
      <c r="AF86" s="183"/>
      <c r="AG86" s="183"/>
      <c r="AH86" s="183"/>
      <c r="AI86" s="184"/>
      <c r="AJ86" s="183"/>
    </row>
    <row r="87" spans="1:36" ht="13.2" x14ac:dyDescent="0.25">
      <c r="Y87" s="200"/>
      <c r="Z87" s="296"/>
      <c r="AA87" s="186"/>
      <c r="AB87" s="186"/>
      <c r="AC87" s="182"/>
      <c r="AD87" s="183"/>
      <c r="AE87" s="183"/>
      <c r="AF87" s="183"/>
      <c r="AG87" s="183"/>
      <c r="AH87" s="183"/>
      <c r="AI87" s="184"/>
      <c r="AJ87" s="183"/>
    </row>
    <row r="88" spans="1:36" ht="13.2" x14ac:dyDescent="0.25">
      <c r="Y88" s="200"/>
      <c r="Z88" s="296"/>
      <c r="AA88" s="186"/>
      <c r="AB88" s="186"/>
      <c r="AC88" s="182"/>
      <c r="AD88" s="183"/>
      <c r="AE88" s="183"/>
      <c r="AF88" s="183"/>
      <c r="AG88" s="183"/>
      <c r="AH88" s="183"/>
      <c r="AI88" s="184"/>
      <c r="AJ88" s="183"/>
    </row>
    <row r="89" spans="1:36" ht="13.2" x14ac:dyDescent="0.25">
      <c r="Y89" s="200"/>
      <c r="Z89" s="297"/>
      <c r="AA89" s="214"/>
      <c r="AB89" s="214"/>
      <c r="AC89" s="201"/>
      <c r="AD89" s="183"/>
      <c r="AE89" s="183"/>
      <c r="AF89" s="183"/>
      <c r="AG89" s="183"/>
      <c r="AH89" s="183"/>
      <c r="AI89" s="184"/>
      <c r="AJ89" s="183"/>
    </row>
    <row r="90" spans="1:36" s="28" customFormat="1" ht="13.2" x14ac:dyDescent="0.25">
      <c r="Y90" s="200"/>
      <c r="Z90" s="186"/>
      <c r="AA90" s="186"/>
      <c r="AB90" s="186"/>
      <c r="AC90" s="182"/>
      <c r="AD90" s="183"/>
      <c r="AE90" s="183"/>
      <c r="AF90" s="183"/>
      <c r="AG90" s="183"/>
      <c r="AH90" s="183"/>
      <c r="AI90" s="184"/>
      <c r="AJ90" s="183"/>
    </row>
    <row r="91" spans="1:36" x14ac:dyDescent="0.25">
      <c r="AC91" s="8"/>
      <c r="AI91" s="1"/>
    </row>
    <row r="92" spans="1:36" x14ac:dyDescent="0.25">
      <c r="AC92" s="8"/>
      <c r="AI92" s="1"/>
    </row>
    <row r="93" spans="1:36" x14ac:dyDescent="0.25">
      <c r="AI93" s="1"/>
    </row>
    <row r="94" spans="1:36" x14ac:dyDescent="0.25">
      <c r="AI94" s="1"/>
    </row>
    <row r="95" spans="1:36" x14ac:dyDescent="0.25">
      <c r="AI95" s="1"/>
    </row>
    <row r="96" spans="1:36" x14ac:dyDescent="0.25">
      <c r="AI96" s="1"/>
    </row>
    <row r="97" spans="35:35" x14ac:dyDescent="0.25">
      <c r="AI97" s="1"/>
    </row>
    <row r="98" spans="35:35" x14ac:dyDescent="0.25">
      <c r="AI98" s="1"/>
    </row>
    <row r="99" spans="35:35" x14ac:dyDescent="0.25">
      <c r="AI99" s="1"/>
    </row>
    <row r="100" spans="35:35" x14ac:dyDescent="0.25">
      <c r="AI100" s="1"/>
    </row>
    <row r="101" spans="35:35" x14ac:dyDescent="0.25">
      <c r="AI101" s="1"/>
    </row>
    <row r="102" spans="35:35" x14ac:dyDescent="0.25">
      <c r="AI102" s="1"/>
    </row>
    <row r="103" spans="35:35" x14ac:dyDescent="0.25">
      <c r="AI103" s="1"/>
    </row>
    <row r="104" spans="35:35" x14ac:dyDescent="0.25">
      <c r="AI104" s="1"/>
    </row>
  </sheetData>
  <mergeCells count="7">
    <mergeCell ref="C63:D63"/>
    <mergeCell ref="Y80:Y81"/>
    <mergeCell ref="Y83:Y84"/>
    <mergeCell ref="Y68:Y69"/>
    <mergeCell ref="Y71:Y72"/>
    <mergeCell ref="Y74:Y75"/>
    <mergeCell ref="Y77:Y78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ignoredErrors>
    <ignoredError sqref="Z68:Z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D277"/>
  <sheetViews>
    <sheetView workbookViewId="0"/>
  </sheetViews>
  <sheetFormatPr defaultRowHeight="11.4" outlineLevelCol="1" x14ac:dyDescent="0.25"/>
  <cols>
    <col min="1" max="1" width="12" customWidth="1"/>
    <col min="2" max="2" width="11" customWidth="1"/>
    <col min="8" max="15" width="9.28515625" customWidth="1" outlineLevel="1"/>
    <col min="16" max="16" width="7.28515625" customWidth="1" outlineLevel="1"/>
    <col min="17" max="22" width="9.28515625" customWidth="1" outlineLevel="1"/>
    <col min="24" max="24" width="11.140625" customWidth="1" outlineLevel="1"/>
    <col min="25" max="26" width="9.28515625" customWidth="1" outlineLevel="1"/>
    <col min="27" max="27" width="7.28515625" customWidth="1" outlineLevel="1"/>
    <col min="28" max="33" width="9.28515625" customWidth="1" outlineLevel="1"/>
    <col min="35" max="35" width="9.28515625" customWidth="1" outlineLevel="1"/>
    <col min="36" max="36" width="8.28515625" customWidth="1" outlineLevel="1"/>
    <col min="37" max="47" width="9.28515625" customWidth="1" outlineLevel="1"/>
    <col min="48" max="48" width="8.28515625" customWidth="1"/>
  </cols>
  <sheetData>
    <row r="2" spans="1:21" ht="13.2" x14ac:dyDescent="0.25">
      <c r="A2" s="7" t="s">
        <v>193</v>
      </c>
    </row>
    <row r="10" spans="1:21" ht="13.2" x14ac:dyDescent="0.25">
      <c r="A10" s="26" t="s">
        <v>188</v>
      </c>
      <c r="B10" s="42"/>
      <c r="C10" s="26" t="s">
        <v>189</v>
      </c>
      <c r="D10" s="396">
        <v>40487</v>
      </c>
      <c r="E10" s="396"/>
      <c r="F10" s="25"/>
    </row>
    <row r="11" spans="1:21" ht="34.200000000000003" x14ac:dyDescent="0.25">
      <c r="A11" s="25"/>
      <c r="B11" s="47" t="s">
        <v>194</v>
      </c>
      <c r="C11" s="32" t="s">
        <v>257</v>
      </c>
      <c r="D11" s="32" t="s">
        <v>87</v>
      </c>
      <c r="E11" s="39" t="s">
        <v>13</v>
      </c>
      <c r="F11" s="25" t="s">
        <v>3</v>
      </c>
      <c r="M11" s="180" t="str">
        <f>$B11</f>
        <v>Vuoden-aika</v>
      </c>
      <c r="N11" s="181" t="s">
        <v>259</v>
      </c>
      <c r="O11" s="181" t="s">
        <v>87</v>
      </c>
      <c r="P11" s="182" t="s">
        <v>192</v>
      </c>
      <c r="Q11" s="183"/>
      <c r="R11" s="183"/>
      <c r="S11" s="183"/>
      <c r="T11" s="183"/>
      <c r="U11" s="183"/>
    </row>
    <row r="12" spans="1:21" x14ac:dyDescent="0.25">
      <c r="A12" s="25"/>
      <c r="B12" s="25"/>
      <c r="C12" s="25"/>
      <c r="D12" s="25"/>
      <c r="E12" s="25"/>
      <c r="F12" s="25"/>
      <c r="M12" s="185"/>
      <c r="N12" s="181"/>
      <c r="O12" s="181"/>
      <c r="P12" s="186"/>
      <c r="Q12" s="183"/>
      <c r="R12" s="183"/>
      <c r="S12" s="183"/>
      <c r="T12" s="183"/>
      <c r="U12" s="183"/>
    </row>
    <row r="13" spans="1:21" ht="13.2" x14ac:dyDescent="0.25">
      <c r="A13" s="25"/>
      <c r="B13" s="25" t="s">
        <v>14</v>
      </c>
      <c r="C13" s="29">
        <v>23070</v>
      </c>
      <c r="D13" s="29">
        <v>3336</v>
      </c>
      <c r="E13" s="29">
        <v>26406</v>
      </c>
      <c r="F13" s="44" t="s">
        <v>258</v>
      </c>
      <c r="M13" s="395" t="str">
        <f>B13</f>
        <v>Talvi</v>
      </c>
      <c r="N13" s="188">
        <f>C13</f>
        <v>23070</v>
      </c>
      <c r="O13" s="188">
        <f>D13</f>
        <v>3336</v>
      </c>
      <c r="P13" s="182" t="str">
        <f>F13</f>
        <v>2005*</v>
      </c>
      <c r="Q13" s="183"/>
      <c r="R13" s="183"/>
      <c r="S13" s="183"/>
      <c r="T13" s="183"/>
      <c r="U13" s="183"/>
    </row>
    <row r="14" spans="1:21" ht="13.2" x14ac:dyDescent="0.25">
      <c r="A14" s="25"/>
      <c r="B14" s="25"/>
      <c r="C14" s="29">
        <v>21659</v>
      </c>
      <c r="D14" s="29">
        <v>3390</v>
      </c>
      <c r="E14" s="29">
        <v>25049</v>
      </c>
      <c r="F14" s="25">
        <v>2006</v>
      </c>
      <c r="M14" s="395"/>
      <c r="N14" s="188">
        <f t="shared" ref="N14:N35" si="0">C14</f>
        <v>21659</v>
      </c>
      <c r="O14" s="188">
        <f t="shared" ref="O14:O35" si="1">D14</f>
        <v>3390</v>
      </c>
      <c r="P14" s="182">
        <f t="shared" ref="P14:P35" si="2">F14</f>
        <v>2006</v>
      </c>
      <c r="Q14" s="183"/>
      <c r="R14" s="183"/>
      <c r="S14" s="183"/>
      <c r="T14" s="183"/>
      <c r="U14" s="183"/>
    </row>
    <row r="15" spans="1:21" ht="13.2" x14ac:dyDescent="0.25">
      <c r="A15" s="25"/>
      <c r="B15" s="25"/>
      <c r="C15" s="29">
        <v>22507</v>
      </c>
      <c r="D15" s="29">
        <v>3546</v>
      </c>
      <c r="E15" s="29">
        <v>26053</v>
      </c>
      <c r="F15" s="25">
        <v>2007</v>
      </c>
      <c r="M15" s="395"/>
      <c r="N15" s="188">
        <f t="shared" si="0"/>
        <v>22507</v>
      </c>
      <c r="O15" s="188">
        <f t="shared" si="1"/>
        <v>3546</v>
      </c>
      <c r="P15" s="182">
        <f t="shared" si="2"/>
        <v>2007</v>
      </c>
      <c r="Q15" s="183"/>
      <c r="R15" s="183"/>
      <c r="S15" s="183"/>
      <c r="T15" s="183"/>
      <c r="U15" s="183"/>
    </row>
    <row r="16" spans="1:21" ht="13.2" x14ac:dyDescent="0.25">
      <c r="A16" s="25"/>
      <c r="B16" s="25"/>
      <c r="C16" s="29">
        <v>20899</v>
      </c>
      <c r="D16" s="29">
        <v>3570</v>
      </c>
      <c r="E16" s="29">
        <v>24469</v>
      </c>
      <c r="F16" s="25">
        <v>2008</v>
      </c>
      <c r="M16" s="395"/>
      <c r="N16" s="188">
        <f t="shared" si="0"/>
        <v>20899</v>
      </c>
      <c r="O16" s="188">
        <f t="shared" si="1"/>
        <v>3570</v>
      </c>
      <c r="P16" s="182">
        <f t="shared" si="2"/>
        <v>2008</v>
      </c>
      <c r="Q16" s="183"/>
      <c r="R16" s="183"/>
      <c r="S16" s="183"/>
      <c r="T16" s="183"/>
      <c r="U16" s="183"/>
    </row>
    <row r="17" spans="1:21" ht="13.2" x14ac:dyDescent="0.25">
      <c r="A17" s="25"/>
      <c r="B17" s="25"/>
      <c r="C17" s="29">
        <v>22372</v>
      </c>
      <c r="D17" s="29">
        <v>3522</v>
      </c>
      <c r="E17" s="29">
        <v>25894</v>
      </c>
      <c r="F17" s="25">
        <v>2009</v>
      </c>
      <c r="M17" s="395"/>
      <c r="N17" s="188">
        <f t="shared" si="0"/>
        <v>22372</v>
      </c>
      <c r="O17" s="188">
        <f t="shared" si="1"/>
        <v>3522</v>
      </c>
      <c r="P17" s="182">
        <f t="shared" si="2"/>
        <v>2009</v>
      </c>
      <c r="Q17" s="183"/>
      <c r="R17" s="183"/>
      <c r="S17" s="183"/>
      <c r="T17" s="183"/>
      <c r="U17" s="183"/>
    </row>
    <row r="18" spans="1:21" ht="13.2" x14ac:dyDescent="0.25">
      <c r="A18" s="25"/>
      <c r="B18" s="25"/>
      <c r="C18" s="25"/>
      <c r="D18" s="29"/>
      <c r="E18" s="29"/>
      <c r="F18" s="25"/>
      <c r="M18" s="187"/>
      <c r="N18" s="188"/>
      <c r="O18" s="188"/>
      <c r="P18" s="182"/>
      <c r="Q18" s="183"/>
      <c r="R18" s="183"/>
      <c r="S18" s="183"/>
      <c r="T18" s="183"/>
      <c r="U18" s="183"/>
    </row>
    <row r="19" spans="1:21" ht="13.2" x14ac:dyDescent="0.25">
      <c r="A19" s="25"/>
      <c r="B19" s="25" t="s">
        <v>15</v>
      </c>
      <c r="C19" s="29">
        <v>19474</v>
      </c>
      <c r="D19" s="29">
        <v>3300</v>
      </c>
      <c r="E19" s="29">
        <v>22774</v>
      </c>
      <c r="F19" s="25" t="str">
        <f>F13</f>
        <v>2005*</v>
      </c>
      <c r="M19" s="395" t="str">
        <f>B19</f>
        <v>Kevät</v>
      </c>
      <c r="N19" s="188">
        <f t="shared" si="0"/>
        <v>19474</v>
      </c>
      <c r="O19" s="188">
        <f t="shared" si="1"/>
        <v>3300</v>
      </c>
      <c r="P19" s="182" t="str">
        <f t="shared" si="2"/>
        <v>2005*</v>
      </c>
      <c r="Q19" s="183"/>
      <c r="R19" s="183"/>
      <c r="S19" s="183"/>
      <c r="T19" s="183"/>
      <c r="U19" s="183"/>
    </row>
    <row r="20" spans="1:21" ht="13.2" x14ac:dyDescent="0.25">
      <c r="A20" s="25"/>
      <c r="B20" s="25"/>
      <c r="C20" s="29">
        <v>20519</v>
      </c>
      <c r="D20" s="29">
        <v>3368</v>
      </c>
      <c r="E20" s="29">
        <v>23887</v>
      </c>
      <c r="F20" s="25">
        <f t="shared" ref="F20:F35" si="3">F14</f>
        <v>2006</v>
      </c>
      <c r="M20" s="395"/>
      <c r="N20" s="188">
        <f t="shared" si="0"/>
        <v>20519</v>
      </c>
      <c r="O20" s="188">
        <f t="shared" si="1"/>
        <v>3368</v>
      </c>
      <c r="P20" s="182">
        <f t="shared" si="2"/>
        <v>2006</v>
      </c>
      <c r="Q20" s="183"/>
      <c r="R20" s="183"/>
      <c r="S20" s="183"/>
      <c r="T20" s="183"/>
      <c r="U20" s="183"/>
    </row>
    <row r="21" spans="1:21" ht="13.2" x14ac:dyDescent="0.25">
      <c r="A21" s="25"/>
      <c r="B21" s="25"/>
      <c r="C21" s="29">
        <v>19913</v>
      </c>
      <c r="D21" s="29">
        <v>3885</v>
      </c>
      <c r="E21" s="29">
        <v>23798</v>
      </c>
      <c r="F21" s="25">
        <f t="shared" si="3"/>
        <v>2007</v>
      </c>
      <c r="M21" s="395"/>
      <c r="N21" s="188">
        <f t="shared" si="0"/>
        <v>19913</v>
      </c>
      <c r="O21" s="188">
        <f t="shared" si="1"/>
        <v>3885</v>
      </c>
      <c r="P21" s="182">
        <f t="shared" si="2"/>
        <v>2007</v>
      </c>
      <c r="Q21" s="183"/>
      <c r="R21" s="183"/>
      <c r="S21" s="183"/>
      <c r="T21" s="183"/>
      <c r="U21" s="183"/>
    </row>
    <row r="22" spans="1:21" ht="13.2" x14ac:dyDescent="0.25">
      <c r="A22" s="25"/>
      <c r="B22" s="25"/>
      <c r="C22" s="29">
        <v>21667</v>
      </c>
      <c r="D22" s="29">
        <v>4262</v>
      </c>
      <c r="E22" s="29">
        <v>25929</v>
      </c>
      <c r="F22" s="25">
        <f t="shared" si="3"/>
        <v>2008</v>
      </c>
      <c r="M22" s="395"/>
      <c r="N22" s="188">
        <f t="shared" si="0"/>
        <v>21667</v>
      </c>
      <c r="O22" s="188">
        <f t="shared" si="1"/>
        <v>4262</v>
      </c>
      <c r="P22" s="182">
        <f t="shared" si="2"/>
        <v>2008</v>
      </c>
      <c r="Q22" s="183"/>
      <c r="R22" s="183"/>
      <c r="S22" s="183"/>
      <c r="T22" s="183"/>
      <c r="U22" s="183"/>
    </row>
    <row r="23" spans="1:21" ht="13.2" x14ac:dyDescent="0.25">
      <c r="A23" s="25"/>
      <c r="B23" s="25"/>
      <c r="C23" s="29">
        <v>20897</v>
      </c>
      <c r="D23" s="29">
        <v>4067</v>
      </c>
      <c r="E23" s="29">
        <v>24964</v>
      </c>
      <c r="F23" s="25">
        <f t="shared" si="3"/>
        <v>2009</v>
      </c>
      <c r="M23" s="395"/>
      <c r="N23" s="188">
        <f t="shared" si="0"/>
        <v>20897</v>
      </c>
      <c r="O23" s="188">
        <f t="shared" si="1"/>
        <v>4067</v>
      </c>
      <c r="P23" s="182">
        <f t="shared" si="2"/>
        <v>2009</v>
      </c>
      <c r="Q23" s="183"/>
      <c r="R23" s="183"/>
      <c r="S23" s="183"/>
      <c r="T23" s="183"/>
      <c r="U23" s="183"/>
    </row>
    <row r="24" spans="1:21" ht="13.2" x14ac:dyDescent="0.25">
      <c r="A24" s="25"/>
      <c r="B24" s="25"/>
      <c r="C24" s="29"/>
      <c r="D24" s="29"/>
      <c r="E24" s="29"/>
      <c r="F24" s="25"/>
      <c r="M24" s="187"/>
      <c r="N24" s="188"/>
      <c r="O24" s="188"/>
      <c r="P24" s="182"/>
      <c r="Q24" s="183"/>
      <c r="R24" s="183"/>
      <c r="S24" s="183"/>
      <c r="T24" s="183"/>
      <c r="U24" s="183"/>
    </row>
    <row r="25" spans="1:21" ht="13.2" x14ac:dyDescent="0.25">
      <c r="A25" s="25"/>
      <c r="B25" s="25" t="s">
        <v>16</v>
      </c>
      <c r="C25" s="29">
        <v>18672</v>
      </c>
      <c r="D25" s="29">
        <v>4572</v>
      </c>
      <c r="E25" s="29">
        <v>23244</v>
      </c>
      <c r="F25" s="25" t="str">
        <f t="shared" si="3"/>
        <v>2005*</v>
      </c>
      <c r="M25" s="397" t="str">
        <f>B25</f>
        <v>Kesä</v>
      </c>
      <c r="N25" s="188">
        <f t="shared" si="0"/>
        <v>18672</v>
      </c>
      <c r="O25" s="188">
        <f t="shared" si="1"/>
        <v>4572</v>
      </c>
      <c r="P25" s="182" t="str">
        <f t="shared" si="2"/>
        <v>2005*</v>
      </c>
      <c r="Q25" s="183"/>
      <c r="R25" s="183"/>
      <c r="S25" s="183"/>
      <c r="T25" s="183"/>
      <c r="U25" s="183"/>
    </row>
    <row r="26" spans="1:21" ht="13.2" x14ac:dyDescent="0.25">
      <c r="A26" s="25"/>
      <c r="B26" s="25"/>
      <c r="C26" s="29">
        <v>19225</v>
      </c>
      <c r="D26" s="29">
        <v>5010</v>
      </c>
      <c r="E26" s="29">
        <v>24235</v>
      </c>
      <c r="F26" s="25">
        <f t="shared" si="3"/>
        <v>2006</v>
      </c>
      <c r="M26" s="397"/>
      <c r="N26" s="188">
        <f t="shared" si="0"/>
        <v>19225</v>
      </c>
      <c r="O26" s="188">
        <f t="shared" si="1"/>
        <v>5010</v>
      </c>
      <c r="P26" s="182">
        <f t="shared" si="2"/>
        <v>2006</v>
      </c>
      <c r="Q26" s="183"/>
      <c r="R26" s="183"/>
      <c r="S26" s="183"/>
      <c r="T26" s="183"/>
      <c r="U26" s="183"/>
    </row>
    <row r="27" spans="1:21" ht="13.2" x14ac:dyDescent="0.25">
      <c r="A27" s="25"/>
      <c r="B27" s="25"/>
      <c r="C27" s="29">
        <v>20221</v>
      </c>
      <c r="D27" s="29">
        <v>5022</v>
      </c>
      <c r="E27" s="29">
        <v>25243</v>
      </c>
      <c r="F27" s="25">
        <f t="shared" si="3"/>
        <v>2007</v>
      </c>
      <c r="M27" s="397"/>
      <c r="N27" s="188">
        <f t="shared" si="0"/>
        <v>20221</v>
      </c>
      <c r="O27" s="188">
        <f t="shared" si="1"/>
        <v>5022</v>
      </c>
      <c r="P27" s="182">
        <f t="shared" si="2"/>
        <v>2007</v>
      </c>
      <c r="Q27" s="183"/>
      <c r="R27" s="183"/>
      <c r="S27" s="183"/>
      <c r="T27" s="183"/>
      <c r="U27" s="183"/>
    </row>
    <row r="28" spans="1:21" ht="13.2" x14ac:dyDescent="0.25">
      <c r="A28" s="25"/>
      <c r="B28" s="25"/>
      <c r="C28" s="29">
        <v>19634</v>
      </c>
      <c r="D28" s="29">
        <v>5067</v>
      </c>
      <c r="E28" s="29">
        <v>24701</v>
      </c>
      <c r="F28" s="25">
        <f t="shared" si="3"/>
        <v>2008</v>
      </c>
      <c r="M28" s="397"/>
      <c r="N28" s="188">
        <f t="shared" si="0"/>
        <v>19634</v>
      </c>
      <c r="O28" s="188">
        <f t="shared" si="1"/>
        <v>5067</v>
      </c>
      <c r="P28" s="182">
        <f t="shared" si="2"/>
        <v>2008</v>
      </c>
      <c r="Q28" s="183"/>
      <c r="R28" s="183"/>
      <c r="S28" s="183"/>
      <c r="T28" s="183"/>
      <c r="U28" s="183"/>
    </row>
    <row r="29" spans="1:21" ht="13.2" x14ac:dyDescent="0.25">
      <c r="A29" s="25"/>
      <c r="B29" s="25"/>
      <c r="C29" s="29">
        <v>19075</v>
      </c>
      <c r="D29" s="29">
        <v>5532</v>
      </c>
      <c r="E29" s="29">
        <v>24607</v>
      </c>
      <c r="F29" s="25">
        <f t="shared" si="3"/>
        <v>2009</v>
      </c>
      <c r="M29" s="397"/>
      <c r="N29" s="188">
        <f t="shared" si="0"/>
        <v>19075</v>
      </c>
      <c r="O29" s="188">
        <f t="shared" si="1"/>
        <v>5532</v>
      </c>
      <c r="P29" s="182">
        <f t="shared" si="2"/>
        <v>2009</v>
      </c>
      <c r="Q29" s="183"/>
      <c r="R29" s="183"/>
      <c r="S29" s="183"/>
      <c r="T29" s="183"/>
      <c r="U29" s="183"/>
    </row>
    <row r="30" spans="1:21" ht="13.2" x14ac:dyDescent="0.25">
      <c r="A30" s="25"/>
      <c r="B30" s="25"/>
      <c r="C30" s="25"/>
      <c r="D30" s="29"/>
      <c r="E30" s="29"/>
      <c r="F30" s="25"/>
      <c r="M30" s="187"/>
      <c r="N30" s="188"/>
      <c r="O30" s="188"/>
      <c r="P30" s="182"/>
      <c r="Q30" s="183"/>
      <c r="R30" s="183"/>
      <c r="S30" s="183"/>
      <c r="T30" s="183"/>
      <c r="U30" s="183"/>
    </row>
    <row r="31" spans="1:21" ht="13.2" x14ac:dyDescent="0.25">
      <c r="A31" s="25"/>
      <c r="B31" s="25" t="s">
        <v>17</v>
      </c>
      <c r="C31" s="29">
        <v>18850</v>
      </c>
      <c r="D31" s="29">
        <v>3759</v>
      </c>
      <c r="E31" s="29">
        <v>22609</v>
      </c>
      <c r="F31" s="25" t="str">
        <f t="shared" si="3"/>
        <v>2005*</v>
      </c>
      <c r="M31" s="395" t="str">
        <f>B31</f>
        <v>Syksy</v>
      </c>
      <c r="N31" s="188">
        <f t="shared" si="0"/>
        <v>18850</v>
      </c>
      <c r="O31" s="188">
        <f t="shared" si="1"/>
        <v>3759</v>
      </c>
      <c r="P31" s="182" t="str">
        <f t="shared" si="2"/>
        <v>2005*</v>
      </c>
      <c r="Q31" s="183"/>
      <c r="R31" s="183"/>
      <c r="S31" s="183"/>
      <c r="T31" s="183"/>
      <c r="U31" s="183"/>
    </row>
    <row r="32" spans="1:21" ht="13.2" x14ac:dyDescent="0.25">
      <c r="A32" s="25"/>
      <c r="B32" s="25"/>
      <c r="C32" s="29">
        <v>20375</v>
      </c>
      <c r="D32" s="29">
        <v>4002</v>
      </c>
      <c r="E32" s="29">
        <v>24377</v>
      </c>
      <c r="F32" s="25">
        <f t="shared" si="3"/>
        <v>2006</v>
      </c>
      <c r="M32" s="395"/>
      <c r="N32" s="188">
        <f t="shared" si="0"/>
        <v>20375</v>
      </c>
      <c r="O32" s="188">
        <f t="shared" si="1"/>
        <v>4002</v>
      </c>
      <c r="P32" s="182">
        <f t="shared" si="2"/>
        <v>2006</v>
      </c>
      <c r="Q32" s="183"/>
      <c r="R32" s="183"/>
      <c r="S32" s="183"/>
      <c r="T32" s="183"/>
      <c r="U32" s="183"/>
    </row>
    <row r="33" spans="1:32" ht="13.2" x14ac:dyDescent="0.25">
      <c r="A33" s="25"/>
      <c r="B33" s="25"/>
      <c r="C33" s="29">
        <v>19703</v>
      </c>
      <c r="D33" s="29">
        <v>3863</v>
      </c>
      <c r="E33" s="29">
        <v>23566</v>
      </c>
      <c r="F33" s="25">
        <f t="shared" si="3"/>
        <v>2007</v>
      </c>
      <c r="M33" s="395"/>
      <c r="N33" s="188">
        <f t="shared" si="0"/>
        <v>19703</v>
      </c>
      <c r="O33" s="188">
        <f t="shared" si="1"/>
        <v>3863</v>
      </c>
      <c r="P33" s="182">
        <f t="shared" si="2"/>
        <v>2007</v>
      </c>
      <c r="Q33" s="183"/>
      <c r="R33" s="183"/>
      <c r="S33" s="183"/>
      <c r="T33" s="183"/>
      <c r="U33" s="183"/>
    </row>
    <row r="34" spans="1:32" ht="13.2" x14ac:dyDescent="0.25">
      <c r="A34" s="25"/>
      <c r="B34" s="25"/>
      <c r="C34" s="29">
        <v>20466</v>
      </c>
      <c r="D34" s="29">
        <v>4399</v>
      </c>
      <c r="E34" s="29">
        <v>24865</v>
      </c>
      <c r="F34" s="25">
        <f t="shared" si="3"/>
        <v>2008</v>
      </c>
      <c r="M34" s="395"/>
      <c r="N34" s="188">
        <f t="shared" si="0"/>
        <v>20466</v>
      </c>
      <c r="O34" s="188">
        <f t="shared" si="1"/>
        <v>4399</v>
      </c>
      <c r="P34" s="182">
        <f t="shared" si="2"/>
        <v>2008</v>
      </c>
      <c r="Q34" s="183"/>
      <c r="R34" s="183"/>
      <c r="S34" s="183"/>
      <c r="T34" s="183"/>
      <c r="U34" s="183"/>
    </row>
    <row r="35" spans="1:32" ht="13.2" x14ac:dyDescent="0.25">
      <c r="A35" s="25"/>
      <c r="B35" s="25"/>
      <c r="C35" s="29">
        <v>18906</v>
      </c>
      <c r="D35" s="29">
        <v>4071</v>
      </c>
      <c r="E35" s="29">
        <v>22977</v>
      </c>
      <c r="F35" s="25">
        <f t="shared" si="3"/>
        <v>2009</v>
      </c>
      <c r="M35" s="395"/>
      <c r="N35" s="188">
        <f t="shared" si="0"/>
        <v>18906</v>
      </c>
      <c r="O35" s="188">
        <f t="shared" si="1"/>
        <v>4071</v>
      </c>
      <c r="P35" s="182">
        <f t="shared" si="2"/>
        <v>2009</v>
      </c>
      <c r="Q35" s="183"/>
      <c r="R35" s="183"/>
      <c r="S35" s="183"/>
      <c r="T35" s="183"/>
      <c r="U35" s="183"/>
    </row>
    <row r="36" spans="1:32" x14ac:dyDescent="0.25">
      <c r="M36" s="183"/>
      <c r="N36" s="183"/>
      <c r="O36" s="183"/>
      <c r="P36" s="183"/>
      <c r="Q36" s="183"/>
      <c r="R36" s="183"/>
      <c r="S36" s="183"/>
      <c r="T36" s="183"/>
      <c r="U36" s="183"/>
    </row>
    <row r="37" spans="1:32" x14ac:dyDescent="0.25">
      <c r="M37" s="183"/>
      <c r="N37" s="183"/>
      <c r="O37" s="183"/>
      <c r="P37" s="183"/>
      <c r="Q37" s="183"/>
      <c r="R37" s="183"/>
      <c r="S37" s="183"/>
      <c r="T37" s="183"/>
      <c r="U37" s="183"/>
    </row>
    <row r="39" spans="1:32" s="34" customFormat="1" x14ac:dyDescent="0.25"/>
    <row r="41" spans="1:32" x14ac:dyDescent="0.25">
      <c r="G41" t="s">
        <v>198</v>
      </c>
    </row>
    <row r="43" spans="1:32" ht="13.2" x14ac:dyDescent="0.25">
      <c r="A43" s="26" t="s">
        <v>188</v>
      </c>
      <c r="B43" s="42"/>
      <c r="C43" s="26" t="s">
        <v>189</v>
      </c>
      <c r="D43" s="396">
        <v>40487</v>
      </c>
      <c r="E43" s="396"/>
      <c r="F43" s="25"/>
    </row>
    <row r="44" spans="1:32" ht="34.200000000000003" x14ac:dyDescent="0.25">
      <c r="A44" s="25"/>
      <c r="B44" s="47" t="s">
        <v>195</v>
      </c>
      <c r="C44" s="32" t="s">
        <v>257</v>
      </c>
      <c r="D44" s="32" t="s">
        <v>87</v>
      </c>
      <c r="E44" s="39" t="s">
        <v>13</v>
      </c>
      <c r="F44" s="25" t="s">
        <v>3</v>
      </c>
      <c r="X44" s="180" t="str">
        <f>$B44</f>
        <v>Viikon-päivä</v>
      </c>
      <c r="Y44" s="181" t="s">
        <v>259</v>
      </c>
      <c r="Z44" s="181" t="s">
        <v>87</v>
      </c>
      <c r="AA44" s="182" t="s">
        <v>192</v>
      </c>
      <c r="AB44" s="183"/>
      <c r="AC44" s="183"/>
      <c r="AD44" s="183"/>
      <c r="AE44" s="183"/>
      <c r="AF44" s="183"/>
    </row>
    <row r="45" spans="1:32" ht="13.2" x14ac:dyDescent="0.25">
      <c r="A45" s="25"/>
      <c r="B45" s="47"/>
      <c r="C45" s="32"/>
      <c r="D45" s="32"/>
      <c r="E45" s="39"/>
      <c r="F45" s="25"/>
      <c r="X45" s="185"/>
      <c r="Y45" s="181"/>
      <c r="Z45" s="181"/>
      <c r="AA45" s="186"/>
      <c r="AB45" s="183"/>
      <c r="AC45" s="183"/>
      <c r="AD45" s="183"/>
      <c r="AE45" s="183"/>
      <c r="AF45" s="183"/>
    </row>
    <row r="46" spans="1:32" ht="13.2" x14ac:dyDescent="0.25">
      <c r="A46" s="25"/>
      <c r="B46" s="394" t="s">
        <v>21</v>
      </c>
      <c r="C46" s="25">
        <v>24420</v>
      </c>
      <c r="D46" s="29">
        <v>4156</v>
      </c>
      <c r="E46" s="29">
        <v>28576</v>
      </c>
      <c r="F46" s="44" t="s">
        <v>258</v>
      </c>
      <c r="X46" s="397" t="str">
        <f>$B46</f>
        <v>Maanantai-tiistai</v>
      </c>
      <c r="Y46" s="188">
        <f>$C46</f>
        <v>24420</v>
      </c>
      <c r="Z46" s="188">
        <f>$D46</f>
        <v>4156</v>
      </c>
      <c r="AA46" s="182" t="str">
        <f>F46</f>
        <v>2005*</v>
      </c>
      <c r="AB46" s="183"/>
      <c r="AC46" s="183"/>
      <c r="AD46" s="183"/>
      <c r="AE46" s="183"/>
      <c r="AF46" s="183"/>
    </row>
    <row r="47" spans="1:32" ht="13.2" x14ac:dyDescent="0.25">
      <c r="A47" s="25"/>
      <c r="B47" s="394"/>
      <c r="C47" s="25">
        <v>25322</v>
      </c>
      <c r="D47" s="29">
        <v>4403</v>
      </c>
      <c r="E47" s="29">
        <v>29725</v>
      </c>
      <c r="F47" s="25">
        <v>2006</v>
      </c>
      <c r="X47" s="397"/>
      <c r="Y47" s="188">
        <f t="shared" ref="Y47:Y68" si="4">$C47</f>
        <v>25322</v>
      </c>
      <c r="Z47" s="188">
        <f t="shared" ref="Z47:Z68" si="5">$D47</f>
        <v>4403</v>
      </c>
      <c r="AA47" s="182">
        <f t="shared" ref="AA47:AA68" si="6">F47</f>
        <v>2006</v>
      </c>
      <c r="AB47" s="183"/>
      <c r="AC47" s="183"/>
      <c r="AD47" s="183"/>
      <c r="AE47" s="183"/>
      <c r="AF47" s="183"/>
    </row>
    <row r="48" spans="1:32" ht="13.2" x14ac:dyDescent="0.25">
      <c r="A48" s="25"/>
      <c r="B48" s="25"/>
      <c r="C48" s="25">
        <v>25466</v>
      </c>
      <c r="D48" s="29">
        <v>4658</v>
      </c>
      <c r="E48" s="29">
        <v>30124</v>
      </c>
      <c r="F48" s="25">
        <v>2007</v>
      </c>
      <c r="X48" s="397"/>
      <c r="Y48" s="188">
        <f t="shared" si="4"/>
        <v>25466</v>
      </c>
      <c r="Z48" s="188">
        <f t="shared" si="5"/>
        <v>4658</v>
      </c>
      <c r="AA48" s="182">
        <f t="shared" si="6"/>
        <v>2007</v>
      </c>
      <c r="AB48" s="183"/>
      <c r="AC48" s="183"/>
      <c r="AD48" s="183"/>
      <c r="AE48" s="183"/>
      <c r="AF48" s="183"/>
    </row>
    <row r="49" spans="1:32" ht="13.2" x14ac:dyDescent="0.25">
      <c r="A49" s="25"/>
      <c r="B49" s="25"/>
      <c r="C49" s="25">
        <v>25875</v>
      </c>
      <c r="D49" s="29">
        <v>4853</v>
      </c>
      <c r="E49" s="29">
        <v>30728</v>
      </c>
      <c r="F49" s="25">
        <v>2008</v>
      </c>
      <c r="X49" s="397"/>
      <c r="Y49" s="188">
        <f t="shared" si="4"/>
        <v>25875</v>
      </c>
      <c r="Z49" s="188">
        <f t="shared" si="5"/>
        <v>4853</v>
      </c>
      <c r="AA49" s="182">
        <f t="shared" si="6"/>
        <v>2008</v>
      </c>
      <c r="AB49" s="183"/>
      <c r="AC49" s="183"/>
      <c r="AD49" s="183"/>
      <c r="AE49" s="183"/>
      <c r="AF49" s="183"/>
    </row>
    <row r="50" spans="1:32" ht="13.2" x14ac:dyDescent="0.25">
      <c r="A50" s="25"/>
      <c r="B50" s="25"/>
      <c r="C50" s="25">
        <v>25493</v>
      </c>
      <c r="D50" s="29">
        <v>4925</v>
      </c>
      <c r="E50" s="29">
        <v>30418</v>
      </c>
      <c r="F50" s="25">
        <v>2009</v>
      </c>
      <c r="X50" s="397"/>
      <c r="Y50" s="188">
        <f t="shared" si="4"/>
        <v>25493</v>
      </c>
      <c r="Z50" s="188">
        <f t="shared" si="5"/>
        <v>4925</v>
      </c>
      <c r="AA50" s="182">
        <f t="shared" si="6"/>
        <v>2009</v>
      </c>
      <c r="AB50" s="183"/>
      <c r="AC50" s="183"/>
      <c r="AD50" s="183"/>
      <c r="AE50" s="183"/>
      <c r="AF50" s="183"/>
    </row>
    <row r="51" spans="1:32" ht="13.2" x14ac:dyDescent="0.25">
      <c r="A51" s="25"/>
      <c r="B51" s="25"/>
      <c r="C51" s="25"/>
      <c r="D51" s="29"/>
      <c r="E51" s="29"/>
      <c r="F51" s="25"/>
      <c r="X51" s="187"/>
      <c r="Y51" s="188"/>
      <c r="Z51" s="188"/>
      <c r="AA51" s="182"/>
      <c r="AB51" s="183"/>
      <c r="AC51" s="183"/>
      <c r="AD51" s="183"/>
      <c r="AE51" s="183"/>
      <c r="AF51" s="183"/>
    </row>
    <row r="52" spans="1:32" ht="13.2" x14ac:dyDescent="0.25">
      <c r="A52" s="25"/>
      <c r="B52" s="394" t="s">
        <v>18</v>
      </c>
      <c r="C52" s="25">
        <v>25516</v>
      </c>
      <c r="D52" s="29">
        <v>4309</v>
      </c>
      <c r="E52" s="29">
        <v>29825</v>
      </c>
      <c r="F52" s="25" t="str">
        <f>F46</f>
        <v>2005*</v>
      </c>
      <c r="X52" s="397" t="str">
        <f>$B52</f>
        <v>Keskiviikko-torstai</v>
      </c>
      <c r="Y52" s="188">
        <f t="shared" si="4"/>
        <v>25516</v>
      </c>
      <c r="Z52" s="188">
        <f t="shared" si="5"/>
        <v>4309</v>
      </c>
      <c r="AA52" s="182" t="str">
        <f t="shared" si="6"/>
        <v>2005*</v>
      </c>
      <c r="AB52" s="183"/>
      <c r="AC52" s="183"/>
      <c r="AD52" s="183"/>
      <c r="AE52" s="183"/>
      <c r="AF52" s="183"/>
    </row>
    <row r="53" spans="1:32" ht="13.2" x14ac:dyDescent="0.25">
      <c r="A53" s="25"/>
      <c r="B53" s="394"/>
      <c r="C53" s="25">
        <v>25901</v>
      </c>
      <c r="D53" s="29">
        <v>4475</v>
      </c>
      <c r="E53" s="29">
        <v>30376</v>
      </c>
      <c r="F53" s="25">
        <f t="shared" ref="F53:F74" si="7">F47</f>
        <v>2006</v>
      </c>
      <c r="X53" s="397"/>
      <c r="Y53" s="188">
        <f t="shared" si="4"/>
        <v>25901</v>
      </c>
      <c r="Z53" s="188">
        <f t="shared" si="5"/>
        <v>4475</v>
      </c>
      <c r="AA53" s="182">
        <f t="shared" si="6"/>
        <v>2006</v>
      </c>
      <c r="AB53" s="183"/>
      <c r="AC53" s="183"/>
      <c r="AD53" s="183"/>
      <c r="AE53" s="183"/>
      <c r="AF53" s="183"/>
    </row>
    <row r="54" spans="1:32" ht="13.2" x14ac:dyDescent="0.25">
      <c r="A54" s="25"/>
      <c r="B54" s="25"/>
      <c r="C54" s="25">
        <v>26051</v>
      </c>
      <c r="D54" s="29">
        <v>4567</v>
      </c>
      <c r="E54" s="29">
        <v>30618</v>
      </c>
      <c r="F54" s="25">
        <f t="shared" si="7"/>
        <v>2007</v>
      </c>
      <c r="X54" s="397"/>
      <c r="Y54" s="188">
        <f t="shared" si="4"/>
        <v>26051</v>
      </c>
      <c r="Z54" s="188">
        <f t="shared" si="5"/>
        <v>4567</v>
      </c>
      <c r="AA54" s="182">
        <f t="shared" si="6"/>
        <v>2007</v>
      </c>
      <c r="AB54" s="183"/>
      <c r="AC54" s="183"/>
      <c r="AD54" s="183"/>
      <c r="AE54" s="183"/>
      <c r="AF54" s="183"/>
    </row>
    <row r="55" spans="1:32" ht="13.2" x14ac:dyDescent="0.25">
      <c r="A55" s="25"/>
      <c r="B55" s="25"/>
      <c r="C55" s="25">
        <v>26725</v>
      </c>
      <c r="D55" s="29">
        <v>5021</v>
      </c>
      <c r="E55" s="29">
        <v>31746</v>
      </c>
      <c r="F55" s="25">
        <f t="shared" si="7"/>
        <v>2008</v>
      </c>
      <c r="X55" s="397"/>
      <c r="Y55" s="188">
        <f t="shared" si="4"/>
        <v>26725</v>
      </c>
      <c r="Z55" s="188">
        <f t="shared" si="5"/>
        <v>5021</v>
      </c>
      <c r="AA55" s="182">
        <f t="shared" si="6"/>
        <v>2008</v>
      </c>
      <c r="AB55" s="183"/>
      <c r="AC55" s="183"/>
      <c r="AD55" s="183"/>
      <c r="AE55" s="183"/>
      <c r="AF55" s="183"/>
    </row>
    <row r="56" spans="1:32" ht="13.2" x14ac:dyDescent="0.25">
      <c r="A56" s="25"/>
      <c r="B56" s="25"/>
      <c r="C56" s="25">
        <v>25920</v>
      </c>
      <c r="D56" s="29">
        <v>4663</v>
      </c>
      <c r="E56" s="29">
        <v>30583</v>
      </c>
      <c r="F56" s="25">
        <f t="shared" si="7"/>
        <v>2009</v>
      </c>
      <c r="X56" s="397"/>
      <c r="Y56" s="188">
        <f t="shared" si="4"/>
        <v>25920</v>
      </c>
      <c r="Z56" s="188">
        <f t="shared" si="5"/>
        <v>4663</v>
      </c>
      <c r="AA56" s="182">
        <f t="shared" si="6"/>
        <v>2009</v>
      </c>
      <c r="AB56" s="183"/>
      <c r="AC56" s="183"/>
      <c r="AD56" s="183"/>
      <c r="AE56" s="183"/>
      <c r="AF56" s="183"/>
    </row>
    <row r="57" spans="1:32" ht="13.2" x14ac:dyDescent="0.25">
      <c r="A57" s="25"/>
      <c r="B57" s="25"/>
      <c r="C57" s="25"/>
      <c r="D57" s="29"/>
      <c r="E57" s="29"/>
      <c r="F57" s="25"/>
      <c r="X57" s="187"/>
      <c r="Y57" s="188"/>
      <c r="Z57" s="188"/>
      <c r="AA57" s="182"/>
      <c r="AB57" s="183"/>
      <c r="AC57" s="183"/>
      <c r="AD57" s="183"/>
      <c r="AE57" s="183"/>
      <c r="AF57" s="183"/>
    </row>
    <row r="58" spans="1:32" ht="13.2" x14ac:dyDescent="0.25">
      <c r="A58" s="25"/>
      <c r="B58" s="25" t="s">
        <v>19</v>
      </c>
      <c r="C58" s="25">
        <v>14907</v>
      </c>
      <c r="D58" s="29">
        <v>2505</v>
      </c>
      <c r="E58" s="29">
        <v>17412</v>
      </c>
      <c r="F58" s="25" t="str">
        <f t="shared" si="7"/>
        <v>2005*</v>
      </c>
      <c r="X58" s="397" t="str">
        <f>$B58</f>
        <v>Perjantai</v>
      </c>
      <c r="Y58" s="188">
        <f t="shared" si="4"/>
        <v>14907</v>
      </c>
      <c r="Z58" s="188">
        <f t="shared" si="5"/>
        <v>2505</v>
      </c>
      <c r="AA58" s="182" t="str">
        <f t="shared" si="6"/>
        <v>2005*</v>
      </c>
      <c r="AB58" s="183"/>
      <c r="AC58" s="183"/>
      <c r="AD58" s="183"/>
      <c r="AE58" s="183"/>
      <c r="AF58" s="183"/>
    </row>
    <row r="59" spans="1:32" ht="13.2" x14ac:dyDescent="0.25">
      <c r="A59" s="25"/>
      <c r="B59" s="25"/>
      <c r="C59" s="25">
        <v>15009</v>
      </c>
      <c r="D59" s="29">
        <v>2599</v>
      </c>
      <c r="E59" s="29">
        <v>17608</v>
      </c>
      <c r="F59" s="25">
        <f t="shared" si="7"/>
        <v>2006</v>
      </c>
      <c r="X59" s="397"/>
      <c r="Y59" s="188">
        <f t="shared" si="4"/>
        <v>15009</v>
      </c>
      <c r="Z59" s="188">
        <f t="shared" si="5"/>
        <v>2599</v>
      </c>
      <c r="AA59" s="182">
        <f t="shared" si="6"/>
        <v>2006</v>
      </c>
      <c r="AB59" s="183"/>
      <c r="AC59" s="183"/>
      <c r="AD59" s="183"/>
      <c r="AE59" s="183"/>
      <c r="AF59" s="183"/>
    </row>
    <row r="60" spans="1:32" ht="13.2" x14ac:dyDescent="0.25">
      <c r="A60" s="25"/>
      <c r="B60" s="25"/>
      <c r="C60" s="25">
        <v>15046</v>
      </c>
      <c r="D60" s="29">
        <v>2625</v>
      </c>
      <c r="E60" s="29">
        <v>17671</v>
      </c>
      <c r="F60" s="25">
        <f t="shared" si="7"/>
        <v>2007</v>
      </c>
      <c r="X60" s="397"/>
      <c r="Y60" s="188">
        <f t="shared" si="4"/>
        <v>15046</v>
      </c>
      <c r="Z60" s="188">
        <f t="shared" si="5"/>
        <v>2625</v>
      </c>
      <c r="AA60" s="182">
        <f t="shared" si="6"/>
        <v>2007</v>
      </c>
      <c r="AB60" s="183"/>
      <c r="AC60" s="183"/>
      <c r="AD60" s="183"/>
      <c r="AE60" s="183"/>
      <c r="AF60" s="183"/>
    </row>
    <row r="61" spans="1:32" ht="13.2" x14ac:dyDescent="0.25">
      <c r="A61" s="25"/>
      <c r="B61" s="25"/>
      <c r="C61" s="25">
        <v>14845</v>
      </c>
      <c r="D61" s="29">
        <v>2792</v>
      </c>
      <c r="E61" s="29">
        <v>17637</v>
      </c>
      <c r="F61" s="25">
        <f t="shared" si="7"/>
        <v>2008</v>
      </c>
      <c r="X61" s="397"/>
      <c r="Y61" s="188">
        <f t="shared" si="4"/>
        <v>14845</v>
      </c>
      <c r="Z61" s="188">
        <f t="shared" si="5"/>
        <v>2792</v>
      </c>
      <c r="AA61" s="182">
        <f t="shared" si="6"/>
        <v>2008</v>
      </c>
      <c r="AB61" s="183"/>
      <c r="AC61" s="183"/>
      <c r="AD61" s="183"/>
      <c r="AE61" s="183"/>
      <c r="AF61" s="183"/>
    </row>
    <row r="62" spans="1:32" ht="13.2" x14ac:dyDescent="0.25">
      <c r="A62" s="25"/>
      <c r="B62" s="25"/>
      <c r="C62" s="25">
        <v>14391</v>
      </c>
      <c r="D62" s="29">
        <v>2825</v>
      </c>
      <c r="E62" s="29">
        <v>17216</v>
      </c>
      <c r="F62" s="25">
        <f t="shared" si="7"/>
        <v>2009</v>
      </c>
      <c r="X62" s="397"/>
      <c r="Y62" s="188">
        <f t="shared" si="4"/>
        <v>14391</v>
      </c>
      <c r="Z62" s="188">
        <f t="shared" si="5"/>
        <v>2825</v>
      </c>
      <c r="AA62" s="182">
        <f t="shared" si="6"/>
        <v>2009</v>
      </c>
      <c r="AB62" s="183"/>
      <c r="AC62" s="183"/>
      <c r="AD62" s="183"/>
      <c r="AE62" s="183"/>
      <c r="AF62" s="183"/>
    </row>
    <row r="63" spans="1:32" ht="13.2" x14ac:dyDescent="0.25">
      <c r="A63" s="25"/>
      <c r="B63" s="25"/>
      <c r="C63" s="25"/>
      <c r="D63" s="29"/>
      <c r="E63" s="29"/>
      <c r="F63" s="25"/>
      <c r="X63" s="187"/>
      <c r="Y63" s="188"/>
      <c r="Z63" s="188"/>
      <c r="AA63" s="182"/>
      <c r="AB63" s="183"/>
      <c r="AC63" s="183"/>
      <c r="AD63" s="183"/>
      <c r="AE63" s="183"/>
      <c r="AF63" s="183"/>
    </row>
    <row r="64" spans="1:32" ht="13.2" x14ac:dyDescent="0.25">
      <c r="A64" s="25"/>
      <c r="B64" s="394" t="s">
        <v>20</v>
      </c>
      <c r="C64" s="25">
        <v>15218</v>
      </c>
      <c r="D64" s="29">
        <v>3978</v>
      </c>
      <c r="E64" s="29">
        <v>19196</v>
      </c>
      <c r="F64" s="25" t="str">
        <f t="shared" si="7"/>
        <v>2005*</v>
      </c>
      <c r="X64" s="397" t="str">
        <f>$B64</f>
        <v>Lauantai-sunnuntai</v>
      </c>
      <c r="Y64" s="188">
        <f t="shared" si="4"/>
        <v>15218</v>
      </c>
      <c r="Z64" s="188">
        <f t="shared" si="5"/>
        <v>3978</v>
      </c>
      <c r="AA64" s="182" t="str">
        <f t="shared" si="6"/>
        <v>2005*</v>
      </c>
      <c r="AB64" s="183"/>
      <c r="AC64" s="183"/>
      <c r="AD64" s="183"/>
      <c r="AE64" s="183"/>
      <c r="AF64" s="183"/>
    </row>
    <row r="65" spans="1:32" ht="13.2" x14ac:dyDescent="0.25">
      <c r="A65" s="25"/>
      <c r="B65" s="394"/>
      <c r="C65" s="25">
        <v>15545</v>
      </c>
      <c r="D65" s="29">
        <v>4293</v>
      </c>
      <c r="E65" s="29">
        <v>19838</v>
      </c>
      <c r="F65" s="25">
        <f t="shared" si="7"/>
        <v>2006</v>
      </c>
      <c r="X65" s="397"/>
      <c r="Y65" s="188">
        <f t="shared" si="4"/>
        <v>15545</v>
      </c>
      <c r="Z65" s="188">
        <f t="shared" si="5"/>
        <v>4293</v>
      </c>
      <c r="AA65" s="182">
        <f t="shared" si="6"/>
        <v>2006</v>
      </c>
      <c r="AB65" s="183"/>
      <c r="AC65" s="183"/>
      <c r="AD65" s="183"/>
      <c r="AE65" s="183"/>
      <c r="AF65" s="183"/>
    </row>
    <row r="66" spans="1:32" ht="13.2" x14ac:dyDescent="0.25">
      <c r="A66" s="25"/>
      <c r="B66" s="25"/>
      <c r="C66" s="25">
        <v>15780</v>
      </c>
      <c r="D66" s="29">
        <v>4465</v>
      </c>
      <c r="E66" s="29">
        <v>20245</v>
      </c>
      <c r="F66" s="25">
        <f t="shared" si="7"/>
        <v>2007</v>
      </c>
      <c r="X66" s="397"/>
      <c r="Y66" s="188">
        <f t="shared" si="4"/>
        <v>15780</v>
      </c>
      <c r="Z66" s="188">
        <f t="shared" si="5"/>
        <v>4465</v>
      </c>
      <c r="AA66" s="182">
        <f t="shared" si="6"/>
        <v>2007</v>
      </c>
      <c r="AB66" s="183"/>
      <c r="AC66" s="183"/>
      <c r="AD66" s="183"/>
      <c r="AE66" s="183"/>
      <c r="AF66" s="183"/>
    </row>
    <row r="67" spans="1:32" ht="13.2" x14ac:dyDescent="0.25">
      <c r="A67" s="25"/>
      <c r="B67" s="25"/>
      <c r="C67" s="25">
        <v>15236</v>
      </c>
      <c r="D67" s="29">
        <v>4636</v>
      </c>
      <c r="E67" s="29">
        <v>19872</v>
      </c>
      <c r="F67" s="25">
        <f t="shared" si="7"/>
        <v>2008</v>
      </c>
      <c r="X67" s="397"/>
      <c r="Y67" s="188">
        <f t="shared" si="4"/>
        <v>15236</v>
      </c>
      <c r="Z67" s="188">
        <f t="shared" si="5"/>
        <v>4636</v>
      </c>
      <c r="AA67" s="182">
        <f t="shared" si="6"/>
        <v>2008</v>
      </c>
      <c r="AB67" s="183"/>
      <c r="AC67" s="183"/>
      <c r="AD67" s="183"/>
      <c r="AE67" s="183"/>
      <c r="AF67" s="183"/>
    </row>
    <row r="68" spans="1:32" ht="13.2" x14ac:dyDescent="0.25">
      <c r="A68" s="25"/>
      <c r="B68" s="25"/>
      <c r="C68" s="25">
        <v>15446</v>
      </c>
      <c r="D68" s="29">
        <v>4780</v>
      </c>
      <c r="E68" s="29">
        <v>20226</v>
      </c>
      <c r="F68" s="25">
        <f t="shared" si="7"/>
        <v>2009</v>
      </c>
      <c r="X68" s="397"/>
      <c r="Y68" s="188">
        <f t="shared" si="4"/>
        <v>15446</v>
      </c>
      <c r="Z68" s="188">
        <f t="shared" si="5"/>
        <v>4780</v>
      </c>
      <c r="AA68" s="182">
        <f t="shared" si="6"/>
        <v>2009</v>
      </c>
      <c r="AB68" s="183"/>
      <c r="AC68" s="183"/>
      <c r="AD68" s="183"/>
      <c r="AE68" s="183"/>
      <c r="AF68" s="183"/>
    </row>
    <row r="69" spans="1:32" x14ac:dyDescent="0.25">
      <c r="A69" s="25"/>
      <c r="B69" s="25"/>
      <c r="C69" s="25"/>
      <c r="D69" s="29"/>
      <c r="E69" s="29"/>
      <c r="F69" s="25"/>
      <c r="X69" s="183"/>
      <c r="Y69" s="188"/>
      <c r="Z69" s="188"/>
      <c r="AA69" s="183"/>
      <c r="AB69" s="183"/>
      <c r="AC69" s="183"/>
      <c r="AD69" s="183"/>
      <c r="AE69" s="183"/>
      <c r="AF69" s="183"/>
    </row>
    <row r="70" spans="1:32" ht="13.2" x14ac:dyDescent="0.25">
      <c r="A70" s="25"/>
      <c r="B70" s="25" t="s">
        <v>103</v>
      </c>
      <c r="C70" s="25">
        <v>5</v>
      </c>
      <c r="D70" s="29">
        <v>19</v>
      </c>
      <c r="E70" s="29">
        <v>24</v>
      </c>
      <c r="F70" s="25" t="str">
        <f t="shared" si="7"/>
        <v>2005*</v>
      </c>
      <c r="X70" s="183"/>
      <c r="Y70" s="188"/>
      <c r="Z70" s="188"/>
      <c r="AA70" s="182"/>
      <c r="AB70" s="183"/>
      <c r="AC70" s="183"/>
      <c r="AD70" s="183"/>
      <c r="AE70" s="183"/>
      <c r="AF70" s="183"/>
    </row>
    <row r="71" spans="1:32" ht="13.2" x14ac:dyDescent="0.25">
      <c r="A71" s="25"/>
      <c r="B71" s="25"/>
      <c r="C71" s="25">
        <v>1</v>
      </c>
      <c r="D71" s="29"/>
      <c r="E71" s="29">
        <v>1</v>
      </c>
      <c r="F71" s="25">
        <f t="shared" si="7"/>
        <v>2006</v>
      </c>
      <c r="X71" s="183"/>
      <c r="Y71" s="188"/>
      <c r="Z71" s="188"/>
      <c r="AA71" s="182"/>
      <c r="AB71" s="183"/>
      <c r="AC71" s="183"/>
      <c r="AD71" s="183"/>
      <c r="AE71" s="183"/>
      <c r="AF71" s="183"/>
    </row>
    <row r="72" spans="1:32" ht="13.2" x14ac:dyDescent="0.25">
      <c r="A72" s="25"/>
      <c r="B72" s="25"/>
      <c r="C72" s="25">
        <v>1</v>
      </c>
      <c r="D72" s="29">
        <v>1</v>
      </c>
      <c r="E72" s="29">
        <v>2</v>
      </c>
      <c r="F72" s="25">
        <f t="shared" si="7"/>
        <v>2007</v>
      </c>
      <c r="X72" s="183"/>
      <c r="Y72" s="188"/>
      <c r="Z72" s="188"/>
      <c r="AA72" s="182"/>
      <c r="AB72" s="183"/>
      <c r="AC72" s="183"/>
      <c r="AD72" s="183"/>
      <c r="AE72" s="183"/>
      <c r="AF72" s="183"/>
    </row>
    <row r="73" spans="1:32" ht="13.2" x14ac:dyDescent="0.25">
      <c r="A73" s="25"/>
      <c r="B73" s="25"/>
      <c r="C73" s="25"/>
      <c r="D73" s="29"/>
      <c r="E73" s="29"/>
      <c r="F73" s="25">
        <f t="shared" si="7"/>
        <v>2008</v>
      </c>
      <c r="X73" s="183"/>
      <c r="Y73" s="188"/>
      <c r="Z73" s="188"/>
      <c r="AA73" s="182"/>
      <c r="AB73" s="183"/>
      <c r="AC73" s="183"/>
      <c r="AD73" s="183"/>
      <c r="AE73" s="183"/>
      <c r="AF73" s="183"/>
    </row>
    <row r="74" spans="1:32" ht="13.2" x14ac:dyDescent="0.25">
      <c r="A74" s="25"/>
      <c r="B74" s="25"/>
      <c r="C74" s="25">
        <v>1</v>
      </c>
      <c r="D74" s="29"/>
      <c r="E74" s="29">
        <v>1</v>
      </c>
      <c r="F74" s="25">
        <f t="shared" si="7"/>
        <v>2009</v>
      </c>
      <c r="X74" s="183"/>
      <c r="Y74" s="188"/>
      <c r="Z74" s="188"/>
      <c r="AA74" s="182"/>
      <c r="AB74" s="183"/>
      <c r="AC74" s="183"/>
      <c r="AD74" s="183"/>
      <c r="AE74" s="183"/>
      <c r="AF74" s="183"/>
    </row>
    <row r="75" spans="1:32" x14ac:dyDescent="0.25">
      <c r="D75" s="2"/>
      <c r="E75" s="2"/>
    </row>
    <row r="76" spans="1:32" x14ac:dyDescent="0.25">
      <c r="D76" s="2"/>
      <c r="E76" s="2"/>
    </row>
    <row r="77" spans="1:32" s="34" customFormat="1" x14ac:dyDescent="0.25">
      <c r="D77" s="49"/>
      <c r="E77" s="49"/>
    </row>
    <row r="80" spans="1:32" x14ac:dyDescent="0.25">
      <c r="G80" t="s">
        <v>197</v>
      </c>
    </row>
    <row r="82" spans="1:44" ht="13.2" x14ac:dyDescent="0.25">
      <c r="A82" s="26" t="s">
        <v>188</v>
      </c>
      <c r="B82" s="42"/>
      <c r="C82" s="26" t="s">
        <v>189</v>
      </c>
      <c r="D82" s="396">
        <v>40487</v>
      </c>
      <c r="E82" s="396"/>
      <c r="F82" s="25"/>
    </row>
    <row r="83" spans="1:44" ht="34.200000000000003" x14ac:dyDescent="0.25">
      <c r="A83" s="25"/>
      <c r="B83" s="47" t="s">
        <v>263</v>
      </c>
      <c r="C83" s="32" t="s">
        <v>257</v>
      </c>
      <c r="D83" s="32" t="s">
        <v>87</v>
      </c>
      <c r="E83" s="39" t="s">
        <v>13</v>
      </c>
      <c r="F83" s="25" t="s">
        <v>3</v>
      </c>
      <c r="AJ83" s="180" t="str">
        <f>$B83</f>
        <v>Kellon-aika</v>
      </c>
      <c r="AK83" s="181" t="s">
        <v>259</v>
      </c>
      <c r="AL83" s="181" t="s">
        <v>87</v>
      </c>
      <c r="AM83" s="182" t="s">
        <v>192</v>
      </c>
      <c r="AN83" s="183"/>
      <c r="AO83" s="183"/>
      <c r="AP83" s="183"/>
      <c r="AQ83" s="183"/>
      <c r="AR83" s="183"/>
    </row>
    <row r="84" spans="1:44" ht="13.2" x14ac:dyDescent="0.25">
      <c r="A84" s="25"/>
      <c r="B84" s="47"/>
      <c r="C84" s="32"/>
      <c r="D84" s="32"/>
      <c r="E84" s="39"/>
      <c r="F84" s="25"/>
      <c r="AJ84" s="185"/>
      <c r="AK84" s="181"/>
      <c r="AL84" s="181"/>
      <c r="AM84" s="186"/>
      <c r="AN84" s="183"/>
      <c r="AO84" s="183"/>
      <c r="AP84" s="183"/>
      <c r="AQ84" s="183"/>
      <c r="AR84" s="183"/>
    </row>
    <row r="85" spans="1:44" ht="12.75" customHeight="1" x14ac:dyDescent="0.25">
      <c r="A85" s="25"/>
      <c r="B85" s="50" t="s">
        <v>45</v>
      </c>
      <c r="C85" s="29">
        <v>2391</v>
      </c>
      <c r="D85" s="29">
        <v>732</v>
      </c>
      <c r="E85" s="29">
        <v>3123</v>
      </c>
      <c r="F85" s="44" t="s">
        <v>258</v>
      </c>
      <c r="G85" s="6"/>
      <c r="H85" s="6"/>
      <c r="I85" s="6"/>
      <c r="J85" s="6"/>
      <c r="K85" s="6"/>
      <c r="AJ85" s="397" t="str">
        <f>$B85</f>
        <v>00.00-05.59</v>
      </c>
      <c r="AK85" s="188">
        <f>$C85</f>
        <v>2391</v>
      </c>
      <c r="AL85" s="188">
        <f>$D85</f>
        <v>732</v>
      </c>
      <c r="AM85" s="182" t="str">
        <f t="shared" ref="AM85:AM112" si="8">F85</f>
        <v>2005*</v>
      </c>
      <c r="AN85" s="183"/>
      <c r="AO85" s="183"/>
      <c r="AP85" s="183"/>
      <c r="AQ85" s="183"/>
      <c r="AR85" s="183"/>
    </row>
    <row r="86" spans="1:44" ht="13.2" x14ac:dyDescent="0.25">
      <c r="A86" s="25"/>
      <c r="B86" s="25"/>
      <c r="C86" s="29">
        <v>3667</v>
      </c>
      <c r="D86" s="29">
        <v>801</v>
      </c>
      <c r="E86" s="29">
        <v>4468</v>
      </c>
      <c r="F86" s="25">
        <v>2006</v>
      </c>
      <c r="G86" s="6"/>
      <c r="H86" s="6"/>
      <c r="I86" s="6"/>
      <c r="J86" s="6"/>
      <c r="K86" s="6"/>
      <c r="AJ86" s="397"/>
      <c r="AK86" s="188">
        <f t="shared" ref="AK86:AK113" si="9">$C86</f>
        <v>3667</v>
      </c>
      <c r="AL86" s="188">
        <f t="shared" ref="AL86:AL113" si="10">$D86</f>
        <v>801</v>
      </c>
      <c r="AM86" s="182">
        <f t="shared" si="8"/>
        <v>2006</v>
      </c>
      <c r="AN86" s="183"/>
      <c r="AO86" s="183"/>
      <c r="AP86" s="183"/>
      <c r="AQ86" s="183"/>
      <c r="AR86" s="183"/>
    </row>
    <row r="87" spans="1:44" ht="13.2" x14ac:dyDescent="0.25">
      <c r="A87" s="25"/>
      <c r="B87" s="25"/>
      <c r="C87" s="29">
        <v>4505</v>
      </c>
      <c r="D87" s="29">
        <v>1048</v>
      </c>
      <c r="E87" s="29">
        <v>5553</v>
      </c>
      <c r="F87" s="25">
        <v>2007</v>
      </c>
      <c r="G87" s="6"/>
      <c r="H87" s="6"/>
      <c r="I87" s="6"/>
      <c r="J87" s="6"/>
      <c r="K87" s="6"/>
      <c r="AJ87" s="397"/>
      <c r="AK87" s="188">
        <f t="shared" si="9"/>
        <v>4505</v>
      </c>
      <c r="AL87" s="188">
        <f t="shared" si="10"/>
        <v>1048</v>
      </c>
      <c r="AM87" s="182">
        <f t="shared" si="8"/>
        <v>2007</v>
      </c>
      <c r="AN87" s="183"/>
      <c r="AO87" s="183"/>
      <c r="AP87" s="183"/>
      <c r="AQ87" s="183"/>
      <c r="AR87" s="183"/>
    </row>
    <row r="88" spans="1:44" ht="13.2" x14ac:dyDescent="0.25">
      <c r="A88" s="25"/>
      <c r="B88" s="25"/>
      <c r="C88" s="29">
        <v>5152</v>
      </c>
      <c r="D88" s="29">
        <v>1405</v>
      </c>
      <c r="E88" s="29">
        <v>6557</v>
      </c>
      <c r="F88" s="25">
        <v>2008</v>
      </c>
      <c r="G88" s="6"/>
      <c r="H88" s="6"/>
      <c r="I88" s="6"/>
      <c r="J88" s="6"/>
      <c r="K88" s="6"/>
      <c r="AJ88" s="397"/>
      <c r="AK88" s="188">
        <f t="shared" si="9"/>
        <v>5152</v>
      </c>
      <c r="AL88" s="188">
        <f t="shared" si="10"/>
        <v>1405</v>
      </c>
      <c r="AM88" s="182">
        <f t="shared" si="8"/>
        <v>2008</v>
      </c>
      <c r="AN88" s="183"/>
      <c r="AO88" s="183"/>
      <c r="AP88" s="183"/>
      <c r="AQ88" s="183"/>
      <c r="AR88" s="183"/>
    </row>
    <row r="89" spans="1:44" ht="13.2" x14ac:dyDescent="0.25">
      <c r="A89" s="25"/>
      <c r="B89" s="25"/>
      <c r="C89" s="29">
        <v>5528</v>
      </c>
      <c r="D89" s="29">
        <v>1373</v>
      </c>
      <c r="E89" s="29">
        <v>6901</v>
      </c>
      <c r="F89" s="25">
        <v>2009</v>
      </c>
      <c r="G89" s="6"/>
      <c r="H89" s="6"/>
      <c r="I89" s="6"/>
      <c r="J89" s="6"/>
      <c r="K89" s="6"/>
      <c r="AJ89" s="397"/>
      <c r="AK89" s="188">
        <f t="shared" si="9"/>
        <v>5528</v>
      </c>
      <c r="AL89" s="188">
        <f t="shared" si="10"/>
        <v>1373</v>
      </c>
      <c r="AM89" s="182">
        <f t="shared" si="8"/>
        <v>2009</v>
      </c>
      <c r="AN89" s="183"/>
      <c r="AO89" s="183"/>
      <c r="AP89" s="183"/>
      <c r="AQ89" s="183"/>
      <c r="AR89" s="183"/>
    </row>
    <row r="90" spans="1:44" ht="13.2" x14ac:dyDescent="0.25">
      <c r="A90" s="25"/>
      <c r="B90" s="25"/>
      <c r="C90" s="25"/>
      <c r="D90" s="29"/>
      <c r="E90" s="29"/>
      <c r="F90" s="25"/>
      <c r="G90" s="6"/>
      <c r="H90" s="6"/>
      <c r="I90" s="6"/>
      <c r="J90" s="6"/>
      <c r="K90" s="6"/>
      <c r="AJ90" s="187"/>
      <c r="AK90" s="188"/>
      <c r="AL90" s="188"/>
      <c r="AM90" s="182"/>
      <c r="AN90" s="183"/>
      <c r="AO90" s="183"/>
      <c r="AP90" s="183"/>
      <c r="AQ90" s="183"/>
      <c r="AR90" s="183"/>
    </row>
    <row r="91" spans="1:44" ht="12.75" customHeight="1" x14ac:dyDescent="0.25">
      <c r="A91" s="25"/>
      <c r="B91" s="25" t="s">
        <v>46</v>
      </c>
      <c r="C91" s="29">
        <v>18325</v>
      </c>
      <c r="D91" s="29">
        <v>2778</v>
      </c>
      <c r="E91" s="29">
        <v>21103</v>
      </c>
      <c r="F91" s="25" t="str">
        <f>F85</f>
        <v>2005*</v>
      </c>
      <c r="G91" s="6"/>
      <c r="H91" s="6"/>
      <c r="I91" s="6"/>
      <c r="J91" s="6"/>
      <c r="K91" s="6"/>
      <c r="AJ91" s="397" t="str">
        <f>$B91</f>
        <v>06.00-11.59</v>
      </c>
      <c r="AK91" s="188">
        <f t="shared" si="9"/>
        <v>18325</v>
      </c>
      <c r="AL91" s="188">
        <f t="shared" si="10"/>
        <v>2778</v>
      </c>
      <c r="AM91" s="182" t="str">
        <f t="shared" si="8"/>
        <v>2005*</v>
      </c>
      <c r="AN91" s="183"/>
      <c r="AO91" s="183"/>
      <c r="AP91" s="183"/>
      <c r="AQ91" s="183"/>
      <c r="AR91" s="183"/>
    </row>
    <row r="92" spans="1:44" ht="13.2" x14ac:dyDescent="0.25">
      <c r="A92" s="25"/>
      <c r="B92" s="25"/>
      <c r="C92" s="29">
        <v>18123</v>
      </c>
      <c r="D92" s="29">
        <v>2885</v>
      </c>
      <c r="E92" s="29">
        <v>21008</v>
      </c>
      <c r="F92" s="25">
        <f t="shared" ref="F92:F113" si="11">F86</f>
        <v>2006</v>
      </c>
      <c r="G92" s="6"/>
      <c r="H92" s="6"/>
      <c r="I92" s="6"/>
      <c r="J92" s="6"/>
      <c r="K92" s="6"/>
      <c r="AJ92" s="397"/>
      <c r="AK92" s="188">
        <f t="shared" si="9"/>
        <v>18123</v>
      </c>
      <c r="AL92" s="188">
        <f t="shared" si="10"/>
        <v>2885</v>
      </c>
      <c r="AM92" s="182">
        <f t="shared" si="8"/>
        <v>2006</v>
      </c>
      <c r="AN92" s="183"/>
      <c r="AO92" s="183"/>
      <c r="AP92" s="183"/>
      <c r="AQ92" s="183"/>
      <c r="AR92" s="183"/>
    </row>
    <row r="93" spans="1:44" ht="13.2" x14ac:dyDescent="0.25">
      <c r="A93" s="25"/>
      <c r="B93" s="25"/>
      <c r="C93" s="29">
        <v>17502</v>
      </c>
      <c r="D93" s="29">
        <v>2815</v>
      </c>
      <c r="E93" s="29">
        <v>20317</v>
      </c>
      <c r="F93" s="25">
        <f t="shared" si="11"/>
        <v>2007</v>
      </c>
      <c r="G93" s="6"/>
      <c r="H93" s="6"/>
      <c r="I93" s="6"/>
      <c r="J93" s="6"/>
      <c r="K93" s="6"/>
      <c r="AJ93" s="397"/>
      <c r="AK93" s="188">
        <f t="shared" si="9"/>
        <v>17502</v>
      </c>
      <c r="AL93" s="188">
        <f t="shared" si="10"/>
        <v>2815</v>
      </c>
      <c r="AM93" s="182">
        <f t="shared" si="8"/>
        <v>2007</v>
      </c>
      <c r="AN93" s="183"/>
      <c r="AO93" s="183"/>
      <c r="AP93" s="183"/>
      <c r="AQ93" s="183"/>
      <c r="AR93" s="183"/>
    </row>
    <row r="94" spans="1:44" ht="13.2" x14ac:dyDescent="0.25">
      <c r="A94" s="25"/>
      <c r="B94" s="25"/>
      <c r="C94" s="29">
        <v>18033</v>
      </c>
      <c r="D94" s="29">
        <v>3001</v>
      </c>
      <c r="E94" s="29">
        <v>21034</v>
      </c>
      <c r="F94" s="25">
        <f t="shared" si="11"/>
        <v>2008</v>
      </c>
      <c r="G94" s="6"/>
      <c r="H94" s="6"/>
      <c r="I94" s="6"/>
      <c r="J94" s="6"/>
      <c r="K94" s="6"/>
      <c r="AJ94" s="397"/>
      <c r="AK94" s="188">
        <f t="shared" si="9"/>
        <v>18033</v>
      </c>
      <c r="AL94" s="188">
        <f t="shared" si="10"/>
        <v>3001</v>
      </c>
      <c r="AM94" s="182">
        <f t="shared" si="8"/>
        <v>2008</v>
      </c>
      <c r="AN94" s="183"/>
      <c r="AO94" s="183"/>
      <c r="AP94" s="183"/>
      <c r="AQ94" s="183"/>
      <c r="AR94" s="183"/>
    </row>
    <row r="95" spans="1:44" ht="13.2" x14ac:dyDescent="0.25">
      <c r="A95" s="25"/>
      <c r="B95" s="25"/>
      <c r="C95" s="29">
        <v>17957</v>
      </c>
      <c r="D95" s="29">
        <v>2863</v>
      </c>
      <c r="E95" s="29">
        <v>20820</v>
      </c>
      <c r="F95" s="25">
        <f t="shared" si="11"/>
        <v>2009</v>
      </c>
      <c r="G95" s="6"/>
      <c r="H95" s="6"/>
      <c r="I95" s="6"/>
      <c r="J95" s="6"/>
      <c r="K95" s="6"/>
      <c r="AJ95" s="397"/>
      <c r="AK95" s="188">
        <f t="shared" si="9"/>
        <v>17957</v>
      </c>
      <c r="AL95" s="188">
        <f t="shared" si="10"/>
        <v>2863</v>
      </c>
      <c r="AM95" s="182">
        <f t="shared" si="8"/>
        <v>2009</v>
      </c>
      <c r="AN95" s="183"/>
      <c r="AO95" s="183"/>
      <c r="AP95" s="183"/>
      <c r="AQ95" s="183"/>
      <c r="AR95" s="183"/>
    </row>
    <row r="96" spans="1:44" ht="13.2" x14ac:dyDescent="0.25">
      <c r="A96" s="25"/>
      <c r="B96" s="25"/>
      <c r="C96" s="25"/>
      <c r="D96" s="29"/>
      <c r="E96" s="29"/>
      <c r="F96" s="25"/>
      <c r="G96" s="6"/>
      <c r="H96" s="6"/>
      <c r="I96" s="6"/>
      <c r="J96" s="6"/>
      <c r="K96" s="6"/>
      <c r="AJ96" s="187"/>
      <c r="AK96" s="188"/>
      <c r="AL96" s="188"/>
      <c r="AM96" s="182"/>
      <c r="AN96" s="183"/>
      <c r="AO96" s="183"/>
      <c r="AP96" s="183"/>
      <c r="AQ96" s="183"/>
      <c r="AR96" s="183"/>
    </row>
    <row r="97" spans="1:44" ht="12.75" customHeight="1" x14ac:dyDescent="0.25">
      <c r="A97" s="25"/>
      <c r="B97" s="25" t="s">
        <v>47</v>
      </c>
      <c r="C97" s="29">
        <v>36033</v>
      </c>
      <c r="D97" s="29">
        <v>6446</v>
      </c>
      <c r="E97" s="29">
        <v>42479</v>
      </c>
      <c r="F97" s="25" t="str">
        <f t="shared" si="11"/>
        <v>2005*</v>
      </c>
      <c r="G97" s="6"/>
      <c r="H97" s="6"/>
      <c r="I97" s="6"/>
      <c r="J97" s="6"/>
      <c r="K97" s="6"/>
      <c r="AJ97" s="397" t="str">
        <f>$B97</f>
        <v>12.00-17.59</v>
      </c>
      <c r="AK97" s="188">
        <f t="shared" si="9"/>
        <v>36033</v>
      </c>
      <c r="AL97" s="188">
        <f t="shared" si="10"/>
        <v>6446</v>
      </c>
      <c r="AM97" s="182" t="str">
        <f t="shared" si="8"/>
        <v>2005*</v>
      </c>
      <c r="AN97" s="183"/>
      <c r="AO97" s="183"/>
      <c r="AP97" s="183"/>
      <c r="AQ97" s="183"/>
      <c r="AR97" s="183"/>
    </row>
    <row r="98" spans="1:44" ht="13.2" x14ac:dyDescent="0.25">
      <c r="A98" s="25"/>
      <c r="B98" s="25"/>
      <c r="C98" s="29">
        <v>35638</v>
      </c>
      <c r="D98" s="29">
        <v>6741</v>
      </c>
      <c r="E98" s="29">
        <v>42379</v>
      </c>
      <c r="F98" s="25">
        <f t="shared" si="11"/>
        <v>2006</v>
      </c>
      <c r="AJ98" s="397"/>
      <c r="AK98" s="188">
        <f t="shared" si="9"/>
        <v>35638</v>
      </c>
      <c r="AL98" s="188">
        <f t="shared" si="10"/>
        <v>6741</v>
      </c>
      <c r="AM98" s="182">
        <f t="shared" si="8"/>
        <v>2006</v>
      </c>
      <c r="AN98" s="183"/>
      <c r="AO98" s="183"/>
      <c r="AP98" s="183"/>
      <c r="AQ98" s="183"/>
      <c r="AR98" s="183"/>
    </row>
    <row r="99" spans="1:44" ht="13.2" x14ac:dyDescent="0.25">
      <c r="A99" s="25"/>
      <c r="B99" s="25"/>
      <c r="C99" s="29">
        <v>35363</v>
      </c>
      <c r="D99" s="29">
        <v>6870</v>
      </c>
      <c r="E99" s="29">
        <v>42233</v>
      </c>
      <c r="F99" s="25">
        <f t="shared" si="11"/>
        <v>2007</v>
      </c>
      <c r="AJ99" s="397"/>
      <c r="AK99" s="188">
        <f t="shared" si="9"/>
        <v>35363</v>
      </c>
      <c r="AL99" s="188">
        <f t="shared" si="10"/>
        <v>6870</v>
      </c>
      <c r="AM99" s="182">
        <f t="shared" si="8"/>
        <v>2007</v>
      </c>
      <c r="AN99" s="183"/>
      <c r="AO99" s="183"/>
      <c r="AP99" s="183"/>
      <c r="AQ99" s="183"/>
      <c r="AR99" s="183"/>
    </row>
    <row r="100" spans="1:44" ht="13.2" x14ac:dyDescent="0.25">
      <c r="A100" s="25"/>
      <c r="B100" s="25"/>
      <c r="C100" s="29">
        <v>34452</v>
      </c>
      <c r="D100" s="29">
        <v>6834</v>
      </c>
      <c r="E100" s="29">
        <v>41286</v>
      </c>
      <c r="F100" s="25">
        <f t="shared" si="11"/>
        <v>2008</v>
      </c>
      <c r="AJ100" s="397"/>
      <c r="AK100" s="188">
        <f t="shared" si="9"/>
        <v>34452</v>
      </c>
      <c r="AL100" s="188">
        <f t="shared" si="10"/>
        <v>6834</v>
      </c>
      <c r="AM100" s="182">
        <f t="shared" si="8"/>
        <v>2008</v>
      </c>
      <c r="AN100" s="183"/>
      <c r="AO100" s="183"/>
      <c r="AP100" s="183"/>
      <c r="AQ100" s="183"/>
      <c r="AR100" s="183"/>
    </row>
    <row r="101" spans="1:44" ht="13.2" x14ac:dyDescent="0.25">
      <c r="A101" s="25"/>
      <c r="B101" s="25"/>
      <c r="C101" s="29">
        <v>35739</v>
      </c>
      <c r="D101" s="29">
        <v>7232</v>
      </c>
      <c r="E101" s="29">
        <v>42971</v>
      </c>
      <c r="F101" s="25">
        <f t="shared" si="11"/>
        <v>2009</v>
      </c>
      <c r="AJ101" s="397"/>
      <c r="AK101" s="188">
        <f t="shared" si="9"/>
        <v>35739</v>
      </c>
      <c r="AL101" s="188">
        <f t="shared" si="10"/>
        <v>7232</v>
      </c>
      <c r="AM101" s="182">
        <f t="shared" si="8"/>
        <v>2009</v>
      </c>
      <c r="AN101" s="183"/>
      <c r="AO101" s="183"/>
      <c r="AP101" s="183"/>
      <c r="AQ101" s="183"/>
      <c r="AR101" s="183"/>
    </row>
    <row r="102" spans="1:44" ht="13.2" x14ac:dyDescent="0.25">
      <c r="A102" s="25"/>
      <c r="B102" s="25"/>
      <c r="C102" s="25"/>
      <c r="D102" s="29"/>
      <c r="E102" s="29"/>
      <c r="F102" s="25"/>
      <c r="AJ102" s="187"/>
      <c r="AK102" s="188"/>
      <c r="AL102" s="188"/>
      <c r="AM102" s="182"/>
      <c r="AN102" s="183"/>
      <c r="AO102" s="183"/>
      <c r="AP102" s="183"/>
      <c r="AQ102" s="183"/>
      <c r="AR102" s="183"/>
    </row>
    <row r="103" spans="1:44" ht="12.75" customHeight="1" x14ac:dyDescent="0.25">
      <c r="A103" s="25"/>
      <c r="B103" s="25" t="s">
        <v>48</v>
      </c>
      <c r="C103" s="29">
        <v>11119</v>
      </c>
      <c r="D103" s="29">
        <v>2785</v>
      </c>
      <c r="E103" s="29">
        <v>13904</v>
      </c>
      <c r="F103" s="25" t="str">
        <f t="shared" si="11"/>
        <v>2005*</v>
      </c>
      <c r="AJ103" s="397" t="str">
        <f>$B103</f>
        <v>18.00-23.59</v>
      </c>
      <c r="AK103" s="188">
        <f t="shared" si="9"/>
        <v>11119</v>
      </c>
      <c r="AL103" s="188">
        <f t="shared" si="10"/>
        <v>2785</v>
      </c>
      <c r="AM103" s="182" t="str">
        <f t="shared" si="8"/>
        <v>2005*</v>
      </c>
      <c r="AN103" s="183"/>
      <c r="AO103" s="183"/>
      <c r="AP103" s="183"/>
      <c r="AQ103" s="183"/>
      <c r="AR103" s="183"/>
    </row>
    <row r="104" spans="1:44" ht="13.2" x14ac:dyDescent="0.25">
      <c r="A104" s="25"/>
      <c r="B104" s="25"/>
      <c r="C104" s="29">
        <v>10641</v>
      </c>
      <c r="D104" s="29">
        <v>3030</v>
      </c>
      <c r="E104" s="29">
        <v>13671</v>
      </c>
      <c r="F104" s="25">
        <f t="shared" si="11"/>
        <v>2006</v>
      </c>
      <c r="AJ104" s="397"/>
      <c r="AK104" s="188">
        <f t="shared" si="9"/>
        <v>10641</v>
      </c>
      <c r="AL104" s="188">
        <f t="shared" si="10"/>
        <v>3030</v>
      </c>
      <c r="AM104" s="182">
        <f t="shared" si="8"/>
        <v>2006</v>
      </c>
      <c r="AN104" s="183"/>
      <c r="AO104" s="183"/>
      <c r="AP104" s="183"/>
      <c r="AQ104" s="183"/>
      <c r="AR104" s="183"/>
    </row>
    <row r="105" spans="1:44" ht="13.2" x14ac:dyDescent="0.25">
      <c r="A105" s="25"/>
      <c r="B105" s="25"/>
      <c r="C105" s="29">
        <v>10731</v>
      </c>
      <c r="D105" s="29">
        <v>3101</v>
      </c>
      <c r="E105" s="29">
        <v>13832</v>
      </c>
      <c r="F105" s="25">
        <f t="shared" si="11"/>
        <v>2007</v>
      </c>
      <c r="AJ105" s="397"/>
      <c r="AK105" s="188">
        <f t="shared" si="9"/>
        <v>10731</v>
      </c>
      <c r="AL105" s="188">
        <f t="shared" si="10"/>
        <v>3101</v>
      </c>
      <c r="AM105" s="182">
        <f t="shared" si="8"/>
        <v>2007</v>
      </c>
      <c r="AN105" s="183"/>
      <c r="AO105" s="183"/>
      <c r="AP105" s="183"/>
      <c r="AQ105" s="183"/>
      <c r="AR105" s="183"/>
    </row>
    <row r="106" spans="1:44" ht="13.2" x14ac:dyDescent="0.25">
      <c r="A106" s="25"/>
      <c r="B106" s="25"/>
      <c r="C106" s="29">
        <v>10627</v>
      </c>
      <c r="D106" s="29">
        <v>3312</v>
      </c>
      <c r="E106" s="29">
        <v>13939</v>
      </c>
      <c r="F106" s="25">
        <f t="shared" si="11"/>
        <v>2008</v>
      </c>
      <c r="AJ106" s="397"/>
      <c r="AK106" s="188">
        <f t="shared" si="9"/>
        <v>10627</v>
      </c>
      <c r="AL106" s="188">
        <f t="shared" si="10"/>
        <v>3312</v>
      </c>
      <c r="AM106" s="182">
        <f t="shared" si="8"/>
        <v>2008</v>
      </c>
      <c r="AN106" s="183"/>
      <c r="AO106" s="183"/>
      <c r="AP106" s="183"/>
      <c r="AQ106" s="183"/>
      <c r="AR106" s="183"/>
    </row>
    <row r="107" spans="1:44" ht="13.2" x14ac:dyDescent="0.25">
      <c r="A107" s="25"/>
      <c r="B107" s="25"/>
      <c r="C107" s="29">
        <v>10618</v>
      </c>
      <c r="D107" s="29">
        <v>3201</v>
      </c>
      <c r="E107" s="29">
        <v>13819</v>
      </c>
      <c r="F107" s="25">
        <f t="shared" si="11"/>
        <v>2009</v>
      </c>
      <c r="AJ107" s="397"/>
      <c r="AK107" s="188">
        <f t="shared" si="9"/>
        <v>10618</v>
      </c>
      <c r="AL107" s="188">
        <f t="shared" si="10"/>
        <v>3201</v>
      </c>
      <c r="AM107" s="182">
        <f t="shared" si="8"/>
        <v>2009</v>
      </c>
      <c r="AN107" s="183"/>
      <c r="AO107" s="183"/>
      <c r="AP107" s="183"/>
      <c r="AQ107" s="183"/>
      <c r="AR107" s="183"/>
    </row>
    <row r="108" spans="1:44" x14ac:dyDescent="0.25">
      <c r="A108" s="25"/>
      <c r="B108" s="25"/>
      <c r="C108" s="25"/>
      <c r="D108" s="25"/>
      <c r="E108" s="25"/>
      <c r="F108" s="25"/>
      <c r="AJ108" s="183"/>
      <c r="AK108" s="188"/>
      <c r="AL108" s="188"/>
      <c r="AM108" s="183"/>
      <c r="AN108" s="183"/>
      <c r="AO108" s="183"/>
      <c r="AP108" s="183"/>
      <c r="AQ108" s="183"/>
      <c r="AR108" s="183"/>
    </row>
    <row r="109" spans="1:44" ht="13.2" x14ac:dyDescent="0.25">
      <c r="A109" s="25"/>
      <c r="B109" s="25" t="s">
        <v>103</v>
      </c>
      <c r="C109" s="25">
        <v>12198</v>
      </c>
      <c r="D109" s="25">
        <v>2226</v>
      </c>
      <c r="E109" s="25">
        <v>14424</v>
      </c>
      <c r="F109" s="25" t="str">
        <f t="shared" si="11"/>
        <v>2005*</v>
      </c>
      <c r="AJ109" s="398" t="str">
        <f>$B109</f>
        <v>Ei tiedossa</v>
      </c>
      <c r="AK109" s="188">
        <f t="shared" si="9"/>
        <v>12198</v>
      </c>
      <c r="AL109" s="188">
        <f t="shared" si="10"/>
        <v>2226</v>
      </c>
      <c r="AM109" s="182" t="str">
        <f t="shared" si="8"/>
        <v>2005*</v>
      </c>
      <c r="AN109" s="183"/>
      <c r="AO109" s="183"/>
      <c r="AP109" s="183"/>
      <c r="AQ109" s="183"/>
      <c r="AR109" s="183"/>
    </row>
    <row r="110" spans="1:44" ht="13.2" x14ac:dyDescent="0.25">
      <c r="A110" s="25"/>
      <c r="B110" s="25"/>
      <c r="C110" s="25">
        <v>13709</v>
      </c>
      <c r="D110" s="25">
        <v>2313</v>
      </c>
      <c r="E110" s="25">
        <v>16022</v>
      </c>
      <c r="F110" s="25">
        <f t="shared" si="11"/>
        <v>2006</v>
      </c>
      <c r="AJ110" s="398"/>
      <c r="AK110" s="188">
        <f t="shared" si="9"/>
        <v>13709</v>
      </c>
      <c r="AL110" s="188">
        <f t="shared" si="10"/>
        <v>2313</v>
      </c>
      <c r="AM110" s="182">
        <f t="shared" si="8"/>
        <v>2006</v>
      </c>
      <c r="AN110" s="183"/>
      <c r="AO110" s="183"/>
      <c r="AP110" s="183"/>
      <c r="AQ110" s="183"/>
      <c r="AR110" s="183"/>
    </row>
    <row r="111" spans="1:44" ht="13.2" x14ac:dyDescent="0.25">
      <c r="A111" s="25"/>
      <c r="B111" s="25"/>
      <c r="C111" s="25">
        <v>14243</v>
      </c>
      <c r="D111" s="25">
        <v>2482</v>
      </c>
      <c r="E111" s="25">
        <v>16725</v>
      </c>
      <c r="F111" s="25">
        <f t="shared" si="11"/>
        <v>2007</v>
      </c>
      <c r="AJ111" s="183"/>
      <c r="AK111" s="188">
        <f t="shared" si="9"/>
        <v>14243</v>
      </c>
      <c r="AL111" s="188">
        <f t="shared" si="10"/>
        <v>2482</v>
      </c>
      <c r="AM111" s="182">
        <f t="shared" si="8"/>
        <v>2007</v>
      </c>
      <c r="AN111" s="183"/>
      <c r="AO111" s="183"/>
      <c r="AP111" s="183"/>
      <c r="AQ111" s="183"/>
      <c r="AR111" s="183"/>
    </row>
    <row r="112" spans="1:44" ht="13.2" x14ac:dyDescent="0.25">
      <c r="A112" s="25"/>
      <c r="B112" s="25"/>
      <c r="C112" s="25">
        <v>14417</v>
      </c>
      <c r="D112" s="25">
        <v>2750</v>
      </c>
      <c r="E112" s="25">
        <v>17167</v>
      </c>
      <c r="F112" s="25">
        <f t="shared" si="11"/>
        <v>2008</v>
      </c>
      <c r="AJ112" s="183"/>
      <c r="AK112" s="188">
        <f t="shared" si="9"/>
        <v>14417</v>
      </c>
      <c r="AL112" s="188">
        <f t="shared" si="10"/>
        <v>2750</v>
      </c>
      <c r="AM112" s="182">
        <f t="shared" si="8"/>
        <v>2008</v>
      </c>
      <c r="AN112" s="183"/>
      <c r="AO112" s="183"/>
      <c r="AP112" s="183"/>
      <c r="AQ112" s="183"/>
      <c r="AR112" s="183"/>
    </row>
    <row r="113" spans="1:56" ht="13.2" x14ac:dyDescent="0.25">
      <c r="A113" s="25"/>
      <c r="B113" s="25"/>
      <c r="C113" s="25">
        <v>11409</v>
      </c>
      <c r="D113" s="25">
        <v>2524</v>
      </c>
      <c r="E113" s="25">
        <v>13933</v>
      </c>
      <c r="F113" s="25">
        <f t="shared" si="11"/>
        <v>2009</v>
      </c>
      <c r="AJ113" s="183"/>
      <c r="AK113" s="188">
        <f t="shared" si="9"/>
        <v>11409</v>
      </c>
      <c r="AL113" s="188">
        <f t="shared" si="10"/>
        <v>2524</v>
      </c>
      <c r="AM113" s="182">
        <f>F113</f>
        <v>2009</v>
      </c>
      <c r="AN113" s="183"/>
      <c r="AO113" s="183"/>
      <c r="AP113" s="183"/>
      <c r="AQ113" s="183"/>
      <c r="AR113" s="183"/>
    </row>
    <row r="116" spans="1:56" s="34" customFormat="1" x14ac:dyDescent="0.25"/>
    <row r="119" spans="1:56" ht="13.2" x14ac:dyDescent="0.25">
      <c r="G119" s="46" t="s">
        <v>196</v>
      </c>
    </row>
    <row r="121" spans="1:56" ht="13.2" x14ac:dyDescent="0.25">
      <c r="A121" s="26" t="s">
        <v>188</v>
      </c>
      <c r="B121" s="42"/>
      <c r="C121" s="26" t="s">
        <v>189</v>
      </c>
      <c r="D121" s="396">
        <v>40487</v>
      </c>
      <c r="E121" s="396"/>
      <c r="F121" s="25"/>
    </row>
    <row r="122" spans="1:56" ht="34.200000000000003" x14ac:dyDescent="0.25">
      <c r="A122" s="25"/>
      <c r="B122" s="47" t="s">
        <v>112</v>
      </c>
      <c r="C122" s="32" t="s">
        <v>257</v>
      </c>
      <c r="D122" s="32" t="s">
        <v>87</v>
      </c>
      <c r="E122" s="39" t="s">
        <v>13</v>
      </c>
      <c r="F122" s="25" t="s">
        <v>3</v>
      </c>
      <c r="AV122" s="180" t="str">
        <f>$B122</f>
        <v>Keli</v>
      </c>
      <c r="AW122" s="181" t="s">
        <v>259</v>
      </c>
      <c r="AX122" s="181" t="s">
        <v>87</v>
      </c>
      <c r="AY122" s="182" t="s">
        <v>192</v>
      </c>
      <c r="AZ122" s="183"/>
      <c r="BA122" s="183"/>
      <c r="BB122" s="183"/>
      <c r="BC122" s="183"/>
      <c r="BD122" s="183"/>
    </row>
    <row r="123" spans="1:56" ht="13.2" x14ac:dyDescent="0.25">
      <c r="A123" s="25"/>
      <c r="B123" s="47"/>
      <c r="C123" s="32"/>
      <c r="D123" s="32"/>
      <c r="E123" s="39"/>
      <c r="F123" s="25"/>
      <c r="AV123" s="185"/>
      <c r="AW123" s="181"/>
      <c r="AX123" s="181"/>
      <c r="AY123" s="186"/>
      <c r="AZ123" s="183"/>
      <c r="BA123" s="183"/>
      <c r="BB123" s="183"/>
      <c r="BC123" s="183"/>
      <c r="BD123" s="183"/>
    </row>
    <row r="124" spans="1:56" ht="13.2" x14ac:dyDescent="0.25">
      <c r="A124" s="25"/>
      <c r="B124" s="393" t="s">
        <v>113</v>
      </c>
      <c r="C124" s="29">
        <v>44563</v>
      </c>
      <c r="D124" s="29">
        <v>8679</v>
      </c>
      <c r="E124" s="29">
        <v>53242</v>
      </c>
      <c r="F124" s="44" t="s">
        <v>258</v>
      </c>
      <c r="AV124" s="397" t="str">
        <f>$B124</f>
        <v>Kuiva, paljas</v>
      </c>
      <c r="AW124" s="188">
        <f>$C124</f>
        <v>44563</v>
      </c>
      <c r="AX124" s="188">
        <f>$D124</f>
        <v>8679</v>
      </c>
      <c r="AY124" s="182" t="str">
        <f t="shared" ref="AY124:AY145" si="12">F124</f>
        <v>2005*</v>
      </c>
      <c r="AZ124" s="183"/>
      <c r="BA124" s="183"/>
      <c r="BB124" s="183"/>
      <c r="BC124" s="183"/>
      <c r="BD124" s="183"/>
    </row>
    <row r="125" spans="1:56" ht="13.2" x14ac:dyDescent="0.25">
      <c r="A125" s="25"/>
      <c r="B125" s="393"/>
      <c r="C125" s="29">
        <v>41462</v>
      </c>
      <c r="D125" s="29">
        <v>8994</v>
      </c>
      <c r="E125" s="29">
        <v>50456</v>
      </c>
      <c r="F125" s="25">
        <v>2006</v>
      </c>
      <c r="AV125" s="397"/>
      <c r="AW125" s="188">
        <f t="shared" ref="AW125:AW146" si="13">$C125</f>
        <v>41462</v>
      </c>
      <c r="AX125" s="188">
        <f t="shared" ref="AX125:AX146" si="14">$D125</f>
        <v>8994</v>
      </c>
      <c r="AY125" s="182">
        <f t="shared" si="12"/>
        <v>2006</v>
      </c>
      <c r="AZ125" s="183"/>
      <c r="BA125" s="183"/>
      <c r="BB125" s="183"/>
      <c r="BC125" s="183"/>
      <c r="BD125" s="183"/>
    </row>
    <row r="126" spans="1:56" ht="13.2" x14ac:dyDescent="0.25">
      <c r="A126" s="25"/>
      <c r="B126" s="43"/>
      <c r="C126" s="29">
        <v>48371</v>
      </c>
      <c r="D126" s="29">
        <v>9556</v>
      </c>
      <c r="E126" s="29">
        <v>57927</v>
      </c>
      <c r="F126" s="25">
        <v>2007</v>
      </c>
      <c r="AV126" s="397"/>
      <c r="AW126" s="188">
        <f t="shared" si="13"/>
        <v>48371</v>
      </c>
      <c r="AX126" s="188">
        <f t="shared" si="14"/>
        <v>9556</v>
      </c>
      <c r="AY126" s="182">
        <f t="shared" si="12"/>
        <v>2007</v>
      </c>
      <c r="AZ126" s="183"/>
      <c r="BA126" s="183"/>
      <c r="BB126" s="183"/>
      <c r="BC126" s="183"/>
      <c r="BD126" s="183"/>
    </row>
    <row r="127" spans="1:56" ht="13.2" x14ac:dyDescent="0.25">
      <c r="A127" s="25"/>
      <c r="B127" s="43"/>
      <c r="C127" s="29">
        <v>46346</v>
      </c>
      <c r="D127" s="29">
        <v>9571</v>
      </c>
      <c r="E127" s="29">
        <v>55917</v>
      </c>
      <c r="F127" s="25">
        <v>2008</v>
      </c>
      <c r="K127" s="2"/>
      <c r="AV127" s="397"/>
      <c r="AW127" s="188">
        <f t="shared" si="13"/>
        <v>46346</v>
      </c>
      <c r="AX127" s="188">
        <f t="shared" si="14"/>
        <v>9571</v>
      </c>
      <c r="AY127" s="182">
        <f t="shared" si="12"/>
        <v>2008</v>
      </c>
      <c r="AZ127" s="183"/>
      <c r="BA127" s="183"/>
      <c r="BB127" s="183"/>
      <c r="BC127" s="183"/>
      <c r="BD127" s="183"/>
    </row>
    <row r="128" spans="1:56" ht="13.2" x14ac:dyDescent="0.25">
      <c r="A128" s="25"/>
      <c r="B128" s="43"/>
      <c r="C128" s="29">
        <v>43118</v>
      </c>
      <c r="D128" s="29">
        <v>9611</v>
      </c>
      <c r="E128" s="29">
        <v>52729</v>
      </c>
      <c r="F128" s="25">
        <v>2009</v>
      </c>
      <c r="K128" s="2"/>
      <c r="AV128" s="397"/>
      <c r="AW128" s="188">
        <f t="shared" si="13"/>
        <v>43118</v>
      </c>
      <c r="AX128" s="188">
        <f t="shared" si="14"/>
        <v>9611</v>
      </c>
      <c r="AY128" s="182">
        <f t="shared" si="12"/>
        <v>2009</v>
      </c>
      <c r="AZ128" s="183"/>
      <c r="BA128" s="183"/>
      <c r="BB128" s="183"/>
      <c r="BC128" s="183"/>
      <c r="BD128" s="183"/>
    </row>
    <row r="129" spans="1:56" ht="13.2" x14ac:dyDescent="0.25">
      <c r="A129" s="25"/>
      <c r="B129" s="43"/>
      <c r="C129" s="25"/>
      <c r="D129" s="29"/>
      <c r="E129" s="29"/>
      <c r="F129" s="25"/>
      <c r="K129" s="2"/>
      <c r="AV129" s="187"/>
      <c r="AW129" s="188"/>
      <c r="AX129" s="188"/>
      <c r="AY129" s="182"/>
      <c r="AZ129" s="183"/>
      <c r="BA129" s="183"/>
      <c r="BB129" s="183"/>
      <c r="BC129" s="183"/>
      <c r="BD129" s="183"/>
    </row>
    <row r="130" spans="1:56" ht="13.2" x14ac:dyDescent="0.25">
      <c r="A130" s="25"/>
      <c r="B130" s="393" t="s">
        <v>114</v>
      </c>
      <c r="C130" s="29">
        <v>7254</v>
      </c>
      <c r="D130" s="29">
        <v>1716</v>
      </c>
      <c r="E130" s="29">
        <v>8970</v>
      </c>
      <c r="F130" s="25" t="str">
        <f>F124</f>
        <v>2005*</v>
      </c>
      <c r="K130" s="2"/>
      <c r="AV130" s="397" t="str">
        <f>$B130</f>
        <v>Märkä, paljas</v>
      </c>
      <c r="AW130" s="188">
        <f t="shared" si="13"/>
        <v>7254</v>
      </c>
      <c r="AX130" s="188">
        <f t="shared" si="14"/>
        <v>1716</v>
      </c>
      <c r="AY130" s="182" t="str">
        <f t="shared" si="12"/>
        <v>2005*</v>
      </c>
      <c r="AZ130" s="183"/>
      <c r="BA130" s="183"/>
      <c r="BB130" s="183"/>
      <c r="BC130" s="183"/>
      <c r="BD130" s="183"/>
    </row>
    <row r="131" spans="1:56" ht="13.2" x14ac:dyDescent="0.25">
      <c r="A131" s="25"/>
      <c r="B131" s="393"/>
      <c r="C131" s="29">
        <v>8836</v>
      </c>
      <c r="D131" s="29">
        <v>1981</v>
      </c>
      <c r="E131" s="29">
        <v>10817</v>
      </c>
      <c r="F131" s="25">
        <f t="shared" ref="F131:F146" si="15">F125</f>
        <v>2006</v>
      </c>
      <c r="K131" s="2"/>
      <c r="AV131" s="397"/>
      <c r="AW131" s="188">
        <f t="shared" si="13"/>
        <v>8836</v>
      </c>
      <c r="AX131" s="188">
        <f t="shared" si="14"/>
        <v>1981</v>
      </c>
      <c r="AY131" s="182">
        <f t="shared" si="12"/>
        <v>2006</v>
      </c>
      <c r="AZ131" s="183"/>
      <c r="BA131" s="183"/>
      <c r="BB131" s="183"/>
      <c r="BC131" s="183"/>
      <c r="BD131" s="183"/>
    </row>
    <row r="132" spans="1:56" ht="13.2" x14ac:dyDescent="0.25">
      <c r="A132" s="25"/>
      <c r="B132" s="43"/>
      <c r="C132" s="29">
        <v>9429</v>
      </c>
      <c r="D132" s="29">
        <v>2088</v>
      </c>
      <c r="E132" s="29">
        <v>11517</v>
      </c>
      <c r="F132" s="25">
        <f t="shared" si="15"/>
        <v>2007</v>
      </c>
      <c r="K132" s="2"/>
      <c r="AV132" s="397"/>
      <c r="AW132" s="188">
        <f t="shared" si="13"/>
        <v>9429</v>
      </c>
      <c r="AX132" s="188">
        <f t="shared" si="14"/>
        <v>2088</v>
      </c>
      <c r="AY132" s="182">
        <f t="shared" si="12"/>
        <v>2007</v>
      </c>
      <c r="AZ132" s="183"/>
      <c r="BA132" s="183"/>
      <c r="BB132" s="183"/>
      <c r="BC132" s="183"/>
      <c r="BD132" s="183"/>
    </row>
    <row r="133" spans="1:56" ht="13.2" x14ac:dyDescent="0.25">
      <c r="A133" s="25"/>
      <c r="B133" s="43"/>
      <c r="C133" s="29">
        <v>10893</v>
      </c>
      <c r="D133" s="29">
        <v>2462</v>
      </c>
      <c r="E133" s="29">
        <v>13355</v>
      </c>
      <c r="F133" s="25">
        <f t="shared" si="15"/>
        <v>2008</v>
      </c>
      <c r="K133" s="2"/>
      <c r="AV133" s="397"/>
      <c r="AW133" s="188">
        <f t="shared" si="13"/>
        <v>10893</v>
      </c>
      <c r="AX133" s="188">
        <f t="shared" si="14"/>
        <v>2462</v>
      </c>
      <c r="AY133" s="182">
        <f t="shared" si="12"/>
        <v>2008</v>
      </c>
      <c r="AZ133" s="183"/>
      <c r="BA133" s="183"/>
      <c r="BB133" s="183"/>
      <c r="BC133" s="183"/>
      <c r="BD133" s="183"/>
    </row>
    <row r="134" spans="1:56" ht="13.2" x14ac:dyDescent="0.25">
      <c r="A134" s="25"/>
      <c r="B134" s="43"/>
      <c r="C134" s="29">
        <v>7353</v>
      </c>
      <c r="D134" s="29">
        <v>1712</v>
      </c>
      <c r="E134" s="29">
        <v>9065</v>
      </c>
      <c r="F134" s="25">
        <f t="shared" si="15"/>
        <v>2009</v>
      </c>
      <c r="K134" s="2"/>
      <c r="AV134" s="397"/>
      <c r="AW134" s="188">
        <f t="shared" si="13"/>
        <v>7353</v>
      </c>
      <c r="AX134" s="188">
        <f t="shared" si="14"/>
        <v>1712</v>
      </c>
      <c r="AY134" s="182">
        <f t="shared" si="12"/>
        <v>2009</v>
      </c>
      <c r="AZ134" s="183"/>
      <c r="BA134" s="183"/>
      <c r="BB134" s="183"/>
      <c r="BC134" s="183"/>
      <c r="BD134" s="183"/>
    </row>
    <row r="135" spans="1:56" ht="13.2" x14ac:dyDescent="0.25">
      <c r="A135" s="25"/>
      <c r="B135" s="43"/>
      <c r="C135" s="25"/>
      <c r="D135" s="29"/>
      <c r="E135" s="29"/>
      <c r="F135" s="25"/>
      <c r="K135" s="2"/>
      <c r="AV135" s="187"/>
      <c r="AW135" s="188"/>
      <c r="AX135" s="188"/>
      <c r="AY135" s="182"/>
      <c r="AZ135" s="183"/>
      <c r="BA135" s="183"/>
      <c r="BB135" s="183"/>
      <c r="BC135" s="183"/>
      <c r="BD135" s="183"/>
    </row>
    <row r="136" spans="1:56" ht="13.2" x14ac:dyDescent="0.25">
      <c r="A136" s="25"/>
      <c r="B136" s="393" t="s">
        <v>63</v>
      </c>
      <c r="C136" s="29">
        <v>25171</v>
      </c>
      <c r="D136" s="29">
        <v>4155</v>
      </c>
      <c r="E136" s="29">
        <v>29326</v>
      </c>
      <c r="F136" s="25" t="str">
        <f t="shared" si="15"/>
        <v>2005*</v>
      </c>
      <c r="AV136" s="397" t="str">
        <f>$B136</f>
        <v>Luminen, jäinen</v>
      </c>
      <c r="AW136" s="188">
        <f t="shared" si="13"/>
        <v>25171</v>
      </c>
      <c r="AX136" s="188">
        <f t="shared" si="14"/>
        <v>4155</v>
      </c>
      <c r="AY136" s="182" t="str">
        <f t="shared" si="12"/>
        <v>2005*</v>
      </c>
      <c r="AZ136" s="183"/>
      <c r="BA136" s="183"/>
      <c r="BB136" s="183"/>
      <c r="BC136" s="183"/>
      <c r="BD136" s="183"/>
    </row>
    <row r="137" spans="1:56" ht="13.2" x14ac:dyDescent="0.25">
      <c r="A137" s="25"/>
      <c r="B137" s="393"/>
      <c r="C137" s="29">
        <v>25731</v>
      </c>
      <c r="D137" s="29">
        <v>4268</v>
      </c>
      <c r="E137" s="29">
        <v>29999</v>
      </c>
      <c r="F137" s="25">
        <f t="shared" si="15"/>
        <v>2006</v>
      </c>
      <c r="AV137" s="397"/>
      <c r="AW137" s="188">
        <f t="shared" si="13"/>
        <v>25731</v>
      </c>
      <c r="AX137" s="188">
        <f t="shared" si="14"/>
        <v>4268</v>
      </c>
      <c r="AY137" s="182">
        <f t="shared" si="12"/>
        <v>2006</v>
      </c>
      <c r="AZ137" s="183"/>
      <c r="BA137" s="183"/>
      <c r="BB137" s="183"/>
      <c r="BC137" s="183"/>
      <c r="BD137" s="183"/>
    </row>
    <row r="138" spans="1:56" ht="13.2" x14ac:dyDescent="0.25">
      <c r="A138" s="25"/>
      <c r="B138" s="43"/>
      <c r="C138" s="29">
        <v>17304</v>
      </c>
      <c r="D138" s="29">
        <v>3519</v>
      </c>
      <c r="E138" s="29">
        <v>20823</v>
      </c>
      <c r="F138" s="25">
        <f t="shared" si="15"/>
        <v>2007</v>
      </c>
      <c r="AV138" s="397"/>
      <c r="AW138" s="188">
        <f t="shared" si="13"/>
        <v>17304</v>
      </c>
      <c r="AX138" s="188">
        <f t="shared" si="14"/>
        <v>3519</v>
      </c>
      <c r="AY138" s="182">
        <f t="shared" si="12"/>
        <v>2007</v>
      </c>
      <c r="AZ138" s="183"/>
      <c r="BA138" s="183"/>
      <c r="BB138" s="183"/>
      <c r="BC138" s="183"/>
      <c r="BD138" s="183"/>
    </row>
    <row r="139" spans="1:56" ht="13.2" x14ac:dyDescent="0.25">
      <c r="A139" s="25"/>
      <c r="B139" s="43"/>
      <c r="C139" s="29">
        <v>16812</v>
      </c>
      <c r="D139" s="29">
        <v>3555</v>
      </c>
      <c r="E139" s="29">
        <v>20367</v>
      </c>
      <c r="F139" s="25">
        <f t="shared" si="15"/>
        <v>2008</v>
      </c>
      <c r="AV139" s="397"/>
      <c r="AW139" s="188">
        <f t="shared" si="13"/>
        <v>16812</v>
      </c>
      <c r="AX139" s="188">
        <f t="shared" si="14"/>
        <v>3555</v>
      </c>
      <c r="AY139" s="182">
        <f t="shared" si="12"/>
        <v>2008</v>
      </c>
      <c r="AZ139" s="183"/>
      <c r="BA139" s="183"/>
      <c r="BB139" s="183"/>
      <c r="BC139" s="183"/>
      <c r="BD139" s="183"/>
    </row>
    <row r="140" spans="1:56" ht="13.2" x14ac:dyDescent="0.25">
      <c r="A140" s="25"/>
      <c r="B140" s="43"/>
      <c r="C140" s="29">
        <v>20942</v>
      </c>
      <c r="D140" s="29">
        <v>3948</v>
      </c>
      <c r="E140" s="29">
        <v>24890</v>
      </c>
      <c r="F140" s="25">
        <f t="shared" si="15"/>
        <v>2009</v>
      </c>
      <c r="AV140" s="397"/>
      <c r="AW140" s="188">
        <f t="shared" si="13"/>
        <v>20942</v>
      </c>
      <c r="AX140" s="188">
        <f t="shared" si="14"/>
        <v>3948</v>
      </c>
      <c r="AY140" s="182">
        <f t="shared" si="12"/>
        <v>2009</v>
      </c>
      <c r="AZ140" s="183"/>
      <c r="BA140" s="183"/>
      <c r="BB140" s="183"/>
      <c r="BC140" s="183"/>
      <c r="BD140" s="183"/>
    </row>
    <row r="141" spans="1:56" ht="13.2" x14ac:dyDescent="0.25">
      <c r="A141" s="25"/>
      <c r="B141" s="43"/>
      <c r="C141" s="25"/>
      <c r="D141" s="25"/>
      <c r="E141" s="25"/>
      <c r="F141" s="25"/>
      <c r="AV141" s="187"/>
      <c r="AW141" s="188"/>
      <c r="AX141" s="188"/>
      <c r="AY141" s="182"/>
      <c r="AZ141" s="183"/>
      <c r="BA141" s="183"/>
      <c r="BB141" s="183"/>
      <c r="BC141" s="183"/>
      <c r="BD141" s="183"/>
    </row>
    <row r="142" spans="1:56" ht="13.2" x14ac:dyDescent="0.25">
      <c r="A142" s="25"/>
      <c r="B142" s="43" t="s">
        <v>103</v>
      </c>
      <c r="C142" s="25">
        <v>3078</v>
      </c>
      <c r="D142" s="25">
        <v>417</v>
      </c>
      <c r="E142" s="25">
        <v>3495</v>
      </c>
      <c r="F142" s="25" t="str">
        <f t="shared" si="15"/>
        <v>2005*</v>
      </c>
      <c r="AV142" s="397" t="str">
        <f>$B142</f>
        <v>Ei tiedossa</v>
      </c>
      <c r="AW142" s="188">
        <f t="shared" si="13"/>
        <v>3078</v>
      </c>
      <c r="AX142" s="188">
        <f t="shared" si="14"/>
        <v>417</v>
      </c>
      <c r="AY142" s="182" t="str">
        <f t="shared" si="12"/>
        <v>2005*</v>
      </c>
      <c r="AZ142" s="183"/>
      <c r="BA142" s="183"/>
      <c r="BB142" s="183"/>
      <c r="BC142" s="183"/>
      <c r="BD142" s="183"/>
    </row>
    <row r="143" spans="1:56" ht="13.2" x14ac:dyDescent="0.25">
      <c r="A143" s="25"/>
      <c r="B143" s="25"/>
      <c r="C143" s="25">
        <v>5749</v>
      </c>
      <c r="D143" s="25">
        <v>527</v>
      </c>
      <c r="E143" s="25">
        <v>6276</v>
      </c>
      <c r="F143" s="25">
        <f t="shared" si="15"/>
        <v>2006</v>
      </c>
      <c r="AV143" s="397"/>
      <c r="AW143" s="188">
        <f t="shared" si="13"/>
        <v>5749</v>
      </c>
      <c r="AX143" s="188">
        <f t="shared" si="14"/>
        <v>527</v>
      </c>
      <c r="AY143" s="182">
        <f t="shared" si="12"/>
        <v>2006</v>
      </c>
      <c r="AZ143" s="183"/>
      <c r="BA143" s="183"/>
      <c r="BB143" s="183"/>
      <c r="BC143" s="183"/>
      <c r="BD143" s="183"/>
    </row>
    <row r="144" spans="1:56" ht="13.2" x14ac:dyDescent="0.25">
      <c r="A144" s="25"/>
      <c r="B144" s="25"/>
      <c r="C144" s="25">
        <v>7240</v>
      </c>
      <c r="D144" s="25">
        <v>1153</v>
      </c>
      <c r="E144" s="25">
        <v>8393</v>
      </c>
      <c r="F144" s="25">
        <f t="shared" si="15"/>
        <v>2007</v>
      </c>
      <c r="AV144" s="397"/>
      <c r="AW144" s="188">
        <f t="shared" si="13"/>
        <v>7240</v>
      </c>
      <c r="AX144" s="188">
        <f t="shared" si="14"/>
        <v>1153</v>
      </c>
      <c r="AY144" s="182">
        <f t="shared" si="12"/>
        <v>2007</v>
      </c>
      <c r="AZ144" s="183"/>
      <c r="BA144" s="183"/>
      <c r="BB144" s="183"/>
      <c r="BC144" s="183"/>
      <c r="BD144" s="183"/>
    </row>
    <row r="145" spans="1:56" ht="13.2" x14ac:dyDescent="0.25">
      <c r="A145" s="25"/>
      <c r="B145" s="25"/>
      <c r="C145" s="25">
        <v>8630</v>
      </c>
      <c r="D145" s="25">
        <v>1714</v>
      </c>
      <c r="E145" s="25">
        <v>10344</v>
      </c>
      <c r="F145" s="25">
        <f t="shared" si="15"/>
        <v>2008</v>
      </c>
      <c r="AV145" s="397"/>
      <c r="AW145" s="188">
        <f t="shared" si="13"/>
        <v>8630</v>
      </c>
      <c r="AX145" s="188">
        <f t="shared" si="14"/>
        <v>1714</v>
      </c>
      <c r="AY145" s="182">
        <f t="shared" si="12"/>
        <v>2008</v>
      </c>
      <c r="AZ145" s="183"/>
      <c r="BA145" s="183"/>
      <c r="BB145" s="183"/>
      <c r="BC145" s="183"/>
      <c r="BD145" s="183"/>
    </row>
    <row r="146" spans="1:56" ht="13.2" x14ac:dyDescent="0.25">
      <c r="A146" s="25"/>
      <c r="B146" s="25"/>
      <c r="C146" s="25">
        <v>9838</v>
      </c>
      <c r="D146" s="25">
        <v>1922</v>
      </c>
      <c r="E146" s="25">
        <v>11760</v>
      </c>
      <c r="F146" s="25">
        <f t="shared" si="15"/>
        <v>2009</v>
      </c>
      <c r="AV146" s="397"/>
      <c r="AW146" s="188">
        <f t="shared" si="13"/>
        <v>9838</v>
      </c>
      <c r="AX146" s="188">
        <f t="shared" si="14"/>
        <v>1922</v>
      </c>
      <c r="AY146" s="182">
        <f>F146</f>
        <v>2009</v>
      </c>
      <c r="AZ146" s="183"/>
      <c r="BA146" s="183"/>
      <c r="BB146" s="183"/>
      <c r="BC146" s="183"/>
      <c r="BD146" s="183"/>
    </row>
    <row r="147" spans="1:56" x14ac:dyDescent="0.25">
      <c r="AW147" s="48"/>
      <c r="AX147" s="48"/>
    </row>
    <row r="148" spans="1:56" ht="13.2" x14ac:dyDescent="0.25">
      <c r="AW148" s="48"/>
      <c r="AX148" s="48"/>
      <c r="AY148" s="45"/>
    </row>
    <row r="149" spans="1:56" ht="13.2" x14ac:dyDescent="0.25">
      <c r="AW149" s="48"/>
      <c r="AX149" s="48"/>
      <c r="AY149" s="45"/>
    </row>
    <row r="150" spans="1:56" s="34" customFormat="1" ht="13.2" x14ac:dyDescent="0.25">
      <c r="AW150" s="51"/>
      <c r="AX150" s="51"/>
      <c r="AY150" s="52"/>
    </row>
    <row r="151" spans="1:56" ht="13.2" x14ac:dyDescent="0.25">
      <c r="AW151" s="48"/>
      <c r="AX151" s="48"/>
      <c r="AY151" s="45"/>
    </row>
    <row r="152" spans="1:56" ht="17.399999999999999" x14ac:dyDescent="0.25">
      <c r="G152" s="298" t="s">
        <v>199</v>
      </c>
      <c r="AW152" s="48"/>
      <c r="AX152" s="48"/>
      <c r="AY152" s="45"/>
    </row>
    <row r="166" spans="11:11" x14ac:dyDescent="0.25">
      <c r="K166" s="2"/>
    </row>
    <row r="167" spans="11:11" x14ac:dyDescent="0.25">
      <c r="K167" s="2"/>
    </row>
    <row r="168" spans="11:11" x14ac:dyDescent="0.25">
      <c r="K168" s="2"/>
    </row>
    <row r="169" spans="11:11" x14ac:dyDescent="0.25">
      <c r="K169" s="2"/>
    </row>
    <row r="170" spans="11:11" x14ac:dyDescent="0.25">
      <c r="K170" s="2"/>
    </row>
    <row r="171" spans="11:11" x14ac:dyDescent="0.25">
      <c r="K171" s="2"/>
    </row>
    <row r="172" spans="11:11" x14ac:dyDescent="0.25">
      <c r="K172" s="2"/>
    </row>
    <row r="173" spans="11:11" x14ac:dyDescent="0.25">
      <c r="K173" s="2"/>
    </row>
    <row r="174" spans="11:11" x14ac:dyDescent="0.25">
      <c r="K174" s="2"/>
    </row>
    <row r="175" spans="11:11" x14ac:dyDescent="0.25">
      <c r="K175" s="2"/>
    </row>
    <row r="176" spans="11:11" x14ac:dyDescent="0.25">
      <c r="K176" s="2"/>
    </row>
    <row r="177" spans="11:11" x14ac:dyDescent="0.25">
      <c r="K177" s="2"/>
    </row>
    <row r="178" spans="11:11" x14ac:dyDescent="0.25">
      <c r="K178" s="2"/>
    </row>
    <row r="179" spans="11:11" x14ac:dyDescent="0.25">
      <c r="K179" s="2"/>
    </row>
    <row r="180" spans="11:11" x14ac:dyDescent="0.25">
      <c r="K180" s="2"/>
    </row>
    <row r="181" spans="11:11" x14ac:dyDescent="0.25">
      <c r="K181" s="2"/>
    </row>
    <row r="182" spans="11:11" x14ac:dyDescent="0.25">
      <c r="K182" s="2"/>
    </row>
    <row r="183" spans="11:11" x14ac:dyDescent="0.25">
      <c r="K183" s="2"/>
    </row>
    <row r="184" spans="11:11" x14ac:dyDescent="0.25">
      <c r="K184" s="2"/>
    </row>
    <row r="185" spans="11:11" x14ac:dyDescent="0.25">
      <c r="K185" s="2"/>
    </row>
    <row r="186" spans="11:11" x14ac:dyDescent="0.25">
      <c r="K186" s="2"/>
    </row>
    <row r="187" spans="11:11" x14ac:dyDescent="0.25">
      <c r="K187" s="2"/>
    </row>
    <row r="188" spans="11:11" x14ac:dyDescent="0.25">
      <c r="K188" s="2"/>
    </row>
    <row r="189" spans="11:11" x14ac:dyDescent="0.25">
      <c r="K189" s="2"/>
    </row>
    <row r="190" spans="11:11" x14ac:dyDescent="0.25">
      <c r="K190" s="2"/>
    </row>
    <row r="191" spans="11:11" x14ac:dyDescent="0.25">
      <c r="K191" s="2"/>
    </row>
    <row r="244" spans="10:10" x14ac:dyDescent="0.25">
      <c r="J244" s="2"/>
    </row>
    <row r="245" spans="10:10" x14ac:dyDescent="0.25">
      <c r="J245" s="2"/>
    </row>
    <row r="246" spans="10:10" x14ac:dyDescent="0.25">
      <c r="J246" s="2"/>
    </row>
    <row r="247" spans="10:10" x14ac:dyDescent="0.25">
      <c r="J247" s="2"/>
    </row>
    <row r="248" spans="10:10" x14ac:dyDescent="0.25">
      <c r="J248" s="2"/>
    </row>
    <row r="272" spans="4:5" x14ac:dyDescent="0.25">
      <c r="D272" s="2"/>
      <c r="E272" s="2"/>
    </row>
    <row r="273" spans="3:5" x14ac:dyDescent="0.25">
      <c r="C273" s="2"/>
      <c r="D273" s="2"/>
      <c r="E273" s="2"/>
    </row>
    <row r="274" spans="3:5" x14ac:dyDescent="0.25">
      <c r="C274" s="2"/>
      <c r="D274" s="2"/>
      <c r="E274" s="2"/>
    </row>
    <row r="275" spans="3:5" x14ac:dyDescent="0.25">
      <c r="C275" s="2"/>
      <c r="D275" s="2"/>
      <c r="E275" s="2"/>
    </row>
    <row r="276" spans="3:5" x14ac:dyDescent="0.25">
      <c r="C276" s="2"/>
      <c r="D276" s="2"/>
      <c r="E276" s="2"/>
    </row>
    <row r="277" spans="3:5" x14ac:dyDescent="0.25">
      <c r="C277" s="2"/>
      <c r="D277" s="2"/>
      <c r="E277" s="2"/>
    </row>
  </sheetData>
  <mergeCells count="27">
    <mergeCell ref="AV124:AV128"/>
    <mergeCell ref="AV130:AV134"/>
    <mergeCell ref="AV136:AV140"/>
    <mergeCell ref="AV142:AV146"/>
    <mergeCell ref="AJ91:AJ95"/>
    <mergeCell ref="AJ97:AJ101"/>
    <mergeCell ref="AJ103:AJ107"/>
    <mergeCell ref="D121:E121"/>
    <mergeCell ref="AJ109:AJ110"/>
    <mergeCell ref="X58:X62"/>
    <mergeCell ref="X64:X68"/>
    <mergeCell ref="D82:E82"/>
    <mergeCell ref="AJ85:AJ89"/>
    <mergeCell ref="M31:M35"/>
    <mergeCell ref="D43:E43"/>
    <mergeCell ref="X46:X50"/>
    <mergeCell ref="X52:X56"/>
    <mergeCell ref="D10:E10"/>
    <mergeCell ref="M13:M17"/>
    <mergeCell ref="M19:M23"/>
    <mergeCell ref="M25:M29"/>
    <mergeCell ref="B130:B131"/>
    <mergeCell ref="B136:B137"/>
    <mergeCell ref="B46:B47"/>
    <mergeCell ref="B52:B53"/>
    <mergeCell ref="B64:B65"/>
    <mergeCell ref="B124:B125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11"/>
  <sheetViews>
    <sheetView workbookViewId="0"/>
  </sheetViews>
  <sheetFormatPr defaultRowHeight="11.4" x14ac:dyDescent="0.25"/>
  <cols>
    <col min="1" max="1" width="12" customWidth="1"/>
    <col min="2" max="2" width="12.7109375" customWidth="1"/>
    <col min="9" max="9" width="11.42578125" customWidth="1"/>
  </cols>
  <sheetData>
    <row r="2" spans="1:19" ht="13.2" x14ac:dyDescent="0.25">
      <c r="A2" s="7" t="s">
        <v>55</v>
      </c>
    </row>
    <row r="7" spans="1:19" ht="13.2" x14ac:dyDescent="0.25">
      <c r="A7" s="26" t="s">
        <v>188</v>
      </c>
      <c r="B7" s="42"/>
      <c r="C7" s="26" t="s">
        <v>189</v>
      </c>
      <c r="D7" s="396">
        <v>40490</v>
      </c>
      <c r="E7" s="396"/>
      <c r="F7" s="25"/>
    </row>
    <row r="8" spans="1:19" ht="34.200000000000003" x14ac:dyDescent="0.25">
      <c r="A8" s="25"/>
      <c r="B8" s="47" t="s">
        <v>191</v>
      </c>
      <c r="C8" s="32" t="s">
        <v>257</v>
      </c>
      <c r="D8" s="32" t="s">
        <v>87</v>
      </c>
      <c r="E8" s="39" t="s">
        <v>13</v>
      </c>
      <c r="F8" s="25" t="s">
        <v>3</v>
      </c>
      <c r="G8" t="s">
        <v>292</v>
      </c>
      <c r="I8" s="180" t="s">
        <v>191</v>
      </c>
      <c r="J8" s="181" t="s">
        <v>259</v>
      </c>
      <c r="K8" s="181" t="s">
        <v>87</v>
      </c>
      <c r="L8" s="182" t="s">
        <v>192</v>
      </c>
      <c r="M8" s="183"/>
      <c r="N8" s="183"/>
      <c r="O8" s="183"/>
      <c r="P8" s="183"/>
      <c r="Q8" s="183"/>
      <c r="R8" s="184"/>
      <c r="S8" s="1"/>
    </row>
    <row r="9" spans="1:19" ht="13.2" x14ac:dyDescent="0.25">
      <c r="A9" s="25"/>
      <c r="B9" s="77" t="s">
        <v>50</v>
      </c>
      <c r="C9" s="25"/>
      <c r="D9" s="25"/>
      <c r="E9" s="25"/>
      <c r="F9" s="25"/>
      <c r="G9" t="s">
        <v>293</v>
      </c>
      <c r="I9" s="190" t="str">
        <f>B9</f>
        <v>Kesäpuolisko</v>
      </c>
      <c r="J9" s="181"/>
      <c r="K9" s="181"/>
      <c r="L9" s="186"/>
      <c r="M9" s="183"/>
      <c r="N9" s="183"/>
      <c r="O9" s="183"/>
      <c r="P9" s="183"/>
      <c r="Q9" s="183"/>
      <c r="R9" s="184"/>
      <c r="S9" s="1"/>
    </row>
    <row r="10" spans="1:19" ht="13.2" x14ac:dyDescent="0.25">
      <c r="A10" s="25"/>
      <c r="B10" s="399" t="s">
        <v>83</v>
      </c>
      <c r="C10" s="25">
        <v>6882</v>
      </c>
      <c r="D10" s="25">
        <v>1395</v>
      </c>
      <c r="E10" s="25">
        <v>8277</v>
      </c>
      <c r="F10" s="44" t="s">
        <v>258</v>
      </c>
      <c r="G10">
        <f>100*SUM(E10:E14)/SUM(E$10:E$50)</f>
        <v>17.109515486085787</v>
      </c>
      <c r="I10" s="395" t="s">
        <v>83</v>
      </c>
      <c r="J10" s="188">
        <f>C10</f>
        <v>6882</v>
      </c>
      <c r="K10" s="188">
        <f>D10</f>
        <v>1395</v>
      </c>
      <c r="L10" s="182" t="str">
        <f>F10</f>
        <v>2005*</v>
      </c>
      <c r="M10" s="183"/>
      <c r="N10" s="183"/>
      <c r="O10" s="183"/>
      <c r="P10" s="183"/>
      <c r="Q10" s="183"/>
      <c r="R10" s="184"/>
      <c r="S10" s="1"/>
    </row>
    <row r="11" spans="1:19" ht="13.2" x14ac:dyDescent="0.25">
      <c r="A11" s="25"/>
      <c r="B11" s="399"/>
      <c r="C11" s="25">
        <v>6355</v>
      </c>
      <c r="D11" s="25">
        <v>1334</v>
      </c>
      <c r="E11" s="25">
        <v>7689</v>
      </c>
      <c r="F11" s="25">
        <v>2006</v>
      </c>
      <c r="G11">
        <f>G10-G65</f>
        <v>-2.0693850946102508</v>
      </c>
      <c r="I11" s="395"/>
      <c r="J11" s="188">
        <f t="shared" ref="J11:J50" si="0">C11</f>
        <v>6355</v>
      </c>
      <c r="K11" s="188">
        <f t="shared" ref="K11:K50" si="1">D11</f>
        <v>1334</v>
      </c>
      <c r="L11" s="182">
        <f t="shared" ref="L11:L50" si="2">F11</f>
        <v>2006</v>
      </c>
      <c r="M11" s="183"/>
      <c r="N11" s="183"/>
      <c r="O11" s="183"/>
      <c r="P11" s="183"/>
      <c r="Q11" s="183"/>
      <c r="R11" s="184"/>
      <c r="S11" s="1"/>
    </row>
    <row r="12" spans="1:19" ht="13.2" x14ac:dyDescent="0.25">
      <c r="A12" s="25"/>
      <c r="B12" s="399"/>
      <c r="C12" s="25">
        <v>7215</v>
      </c>
      <c r="D12" s="25">
        <v>1423</v>
      </c>
      <c r="E12" s="25">
        <v>8638</v>
      </c>
      <c r="F12" s="25">
        <v>2007</v>
      </c>
      <c r="I12" s="395"/>
      <c r="J12" s="188">
        <f t="shared" si="0"/>
        <v>7215</v>
      </c>
      <c r="K12" s="188">
        <f t="shared" si="1"/>
        <v>1423</v>
      </c>
      <c r="L12" s="182">
        <f t="shared" si="2"/>
        <v>2007</v>
      </c>
      <c r="M12" s="183"/>
      <c r="N12" s="183"/>
      <c r="O12" s="183"/>
      <c r="P12" s="183"/>
      <c r="Q12" s="183"/>
      <c r="R12" s="184"/>
      <c r="S12" s="1"/>
    </row>
    <row r="13" spans="1:19" ht="13.2" x14ac:dyDescent="0.25">
      <c r="A13" s="25"/>
      <c r="B13" s="399"/>
      <c r="C13" s="25">
        <v>6734</v>
      </c>
      <c r="D13" s="25">
        <v>1352</v>
      </c>
      <c r="E13" s="25">
        <v>8086</v>
      </c>
      <c r="F13" s="25">
        <v>2008</v>
      </c>
      <c r="I13" s="395"/>
      <c r="J13" s="188">
        <f t="shared" si="0"/>
        <v>6734</v>
      </c>
      <c r="K13" s="188">
        <f t="shared" si="1"/>
        <v>1352</v>
      </c>
      <c r="L13" s="182">
        <f t="shared" si="2"/>
        <v>2008</v>
      </c>
      <c r="M13" s="183"/>
      <c r="N13" s="183"/>
      <c r="O13" s="183"/>
      <c r="P13" s="183"/>
      <c r="Q13" s="183"/>
      <c r="R13" s="184"/>
      <c r="S13" s="1"/>
    </row>
    <row r="14" spans="1:19" ht="13.2" x14ac:dyDescent="0.25">
      <c r="A14" s="25"/>
      <c r="B14" s="399"/>
      <c r="C14" s="25">
        <v>6697</v>
      </c>
      <c r="D14" s="25">
        <v>1431</v>
      </c>
      <c r="E14" s="25">
        <v>8128</v>
      </c>
      <c r="F14" s="25">
        <v>2009</v>
      </c>
      <c r="I14" s="395"/>
      <c r="J14" s="188">
        <f t="shared" si="0"/>
        <v>6697</v>
      </c>
      <c r="K14" s="188">
        <f t="shared" si="1"/>
        <v>1431</v>
      </c>
      <c r="L14" s="182">
        <f t="shared" si="2"/>
        <v>2009</v>
      </c>
      <c r="M14" s="183"/>
      <c r="N14" s="183"/>
      <c r="O14" s="183"/>
      <c r="P14" s="183"/>
      <c r="Q14" s="183"/>
      <c r="R14" s="184"/>
      <c r="S14" s="1"/>
    </row>
    <row r="15" spans="1:19" ht="13.2" x14ac:dyDescent="0.25">
      <c r="A15" s="25"/>
      <c r="B15" s="38"/>
      <c r="C15" s="25"/>
      <c r="D15" s="25"/>
      <c r="E15" s="25"/>
      <c r="F15" s="25"/>
      <c r="I15" s="187"/>
      <c r="J15" s="188"/>
      <c r="K15" s="188"/>
      <c r="L15" s="182"/>
      <c r="M15" s="183"/>
      <c r="N15" s="183"/>
      <c r="O15" s="183"/>
      <c r="P15" s="183"/>
      <c r="Q15" s="183"/>
      <c r="R15" s="184"/>
      <c r="S15" s="1"/>
    </row>
    <row r="16" spans="1:19" ht="13.2" x14ac:dyDescent="0.25">
      <c r="A16" s="25"/>
      <c r="B16" s="399" t="s">
        <v>84</v>
      </c>
      <c r="C16" s="25">
        <v>3922</v>
      </c>
      <c r="D16" s="25">
        <v>1319</v>
      </c>
      <c r="E16" s="25">
        <v>5241</v>
      </c>
      <c r="F16" s="25" t="str">
        <f>F10</f>
        <v>2005*</v>
      </c>
      <c r="G16">
        <f>100*SUM(E16:E20)/SUM(E$10:E$50)</f>
        <v>10.410405375384061</v>
      </c>
      <c r="I16" s="395" t="s">
        <v>84</v>
      </c>
      <c r="J16" s="188">
        <f t="shared" si="0"/>
        <v>3922</v>
      </c>
      <c r="K16" s="188">
        <f t="shared" si="1"/>
        <v>1319</v>
      </c>
      <c r="L16" s="182" t="str">
        <f t="shared" si="2"/>
        <v>2005*</v>
      </c>
      <c r="M16" s="183"/>
      <c r="N16" s="183"/>
      <c r="O16" s="183"/>
      <c r="P16" s="183"/>
      <c r="Q16" s="183"/>
      <c r="R16" s="184"/>
      <c r="S16" s="1"/>
    </row>
    <row r="17" spans="1:19" ht="13.2" x14ac:dyDescent="0.25">
      <c r="A17" s="25"/>
      <c r="B17" s="399"/>
      <c r="C17" s="25">
        <v>3638</v>
      </c>
      <c r="D17" s="25">
        <v>1283</v>
      </c>
      <c r="E17" s="25">
        <v>4921</v>
      </c>
      <c r="F17" s="25">
        <f t="shared" ref="F17:F50" si="3">F11</f>
        <v>2006</v>
      </c>
      <c r="G17">
        <f>G16-G71</f>
        <v>-4.3364063723596686</v>
      </c>
      <c r="I17" s="395"/>
      <c r="J17" s="188">
        <f t="shared" si="0"/>
        <v>3638</v>
      </c>
      <c r="K17" s="188">
        <f t="shared" si="1"/>
        <v>1283</v>
      </c>
      <c r="L17" s="182">
        <f t="shared" si="2"/>
        <v>2006</v>
      </c>
      <c r="M17" s="183"/>
      <c r="N17" s="183"/>
      <c r="O17" s="183"/>
      <c r="P17" s="183"/>
      <c r="Q17" s="183"/>
      <c r="R17" s="184"/>
      <c r="S17" s="1"/>
    </row>
    <row r="18" spans="1:19" ht="13.2" x14ac:dyDescent="0.25">
      <c r="A18" s="25"/>
      <c r="B18" s="399"/>
      <c r="C18" s="25">
        <v>3734</v>
      </c>
      <c r="D18" s="25">
        <v>1336</v>
      </c>
      <c r="E18" s="25">
        <v>5070</v>
      </c>
      <c r="F18" s="25">
        <f t="shared" si="3"/>
        <v>2007</v>
      </c>
      <c r="I18" s="395"/>
      <c r="J18" s="188">
        <f t="shared" si="0"/>
        <v>3734</v>
      </c>
      <c r="K18" s="188">
        <f t="shared" si="1"/>
        <v>1336</v>
      </c>
      <c r="L18" s="182">
        <f t="shared" si="2"/>
        <v>2007</v>
      </c>
      <c r="M18" s="183"/>
      <c r="N18" s="183"/>
      <c r="O18" s="183"/>
      <c r="P18" s="183"/>
      <c r="Q18" s="183"/>
      <c r="R18" s="184"/>
      <c r="S18" s="1"/>
    </row>
    <row r="19" spans="1:19" ht="13.2" x14ac:dyDescent="0.25">
      <c r="A19" s="25"/>
      <c r="B19" s="399"/>
      <c r="C19" s="25">
        <v>3517</v>
      </c>
      <c r="D19" s="25">
        <v>1356</v>
      </c>
      <c r="E19" s="25">
        <v>4873</v>
      </c>
      <c r="F19" s="25">
        <f t="shared" si="3"/>
        <v>2008</v>
      </c>
      <c r="I19" s="395"/>
      <c r="J19" s="188">
        <f t="shared" si="0"/>
        <v>3517</v>
      </c>
      <c r="K19" s="188">
        <f t="shared" si="1"/>
        <v>1356</v>
      </c>
      <c r="L19" s="182">
        <f t="shared" si="2"/>
        <v>2008</v>
      </c>
      <c r="M19" s="183"/>
      <c r="N19" s="183"/>
      <c r="O19" s="183"/>
      <c r="P19" s="183"/>
      <c r="Q19" s="183"/>
      <c r="R19" s="184"/>
      <c r="S19" s="1"/>
    </row>
    <row r="20" spans="1:19" ht="13.2" x14ac:dyDescent="0.25">
      <c r="A20" s="25"/>
      <c r="B20" s="399"/>
      <c r="C20" s="25">
        <v>3388</v>
      </c>
      <c r="D20" s="25">
        <v>1343</v>
      </c>
      <c r="E20" s="25">
        <v>4731</v>
      </c>
      <c r="F20" s="25">
        <f t="shared" si="3"/>
        <v>2009</v>
      </c>
      <c r="I20" s="395"/>
      <c r="J20" s="188">
        <f t="shared" si="0"/>
        <v>3388</v>
      </c>
      <c r="K20" s="188">
        <f t="shared" si="1"/>
        <v>1343</v>
      </c>
      <c r="L20" s="182">
        <f t="shared" si="2"/>
        <v>2009</v>
      </c>
      <c r="M20" s="183"/>
      <c r="N20" s="183"/>
      <c r="O20" s="183"/>
      <c r="P20" s="183"/>
      <c r="Q20" s="183"/>
      <c r="R20" s="184"/>
      <c r="S20" s="1"/>
    </row>
    <row r="21" spans="1:19" ht="13.2" x14ac:dyDescent="0.25">
      <c r="A21" s="25"/>
      <c r="B21" s="33"/>
      <c r="C21" s="25"/>
      <c r="D21" s="25"/>
      <c r="E21" s="25"/>
      <c r="F21" s="25"/>
      <c r="I21" s="187"/>
      <c r="J21" s="188"/>
      <c r="K21" s="188"/>
      <c r="L21" s="182"/>
      <c r="M21" s="183"/>
      <c r="N21" s="183"/>
      <c r="O21" s="183"/>
      <c r="P21" s="183"/>
      <c r="Q21" s="183"/>
      <c r="R21" s="184"/>
      <c r="S21" s="1"/>
    </row>
    <row r="22" spans="1:19" ht="13.2" x14ac:dyDescent="0.25">
      <c r="A22" s="25"/>
      <c r="B22" s="399" t="s">
        <v>9</v>
      </c>
      <c r="C22" s="25">
        <v>612</v>
      </c>
      <c r="D22" s="25">
        <v>257</v>
      </c>
      <c r="E22" s="25">
        <v>869</v>
      </c>
      <c r="F22" s="25" t="str">
        <f t="shared" si="3"/>
        <v>2005*</v>
      </c>
      <c r="G22">
        <f>100*SUM(E22:E26)/SUM(E$10:E$50)</f>
        <v>1.7579819674811061</v>
      </c>
      <c r="I22" s="397" t="s">
        <v>190</v>
      </c>
      <c r="J22" s="188">
        <f t="shared" si="0"/>
        <v>612</v>
      </c>
      <c r="K22" s="188">
        <f t="shared" si="1"/>
        <v>257</v>
      </c>
      <c r="L22" s="182" t="str">
        <f t="shared" si="2"/>
        <v>2005*</v>
      </c>
      <c r="M22" s="183"/>
      <c r="N22" s="183"/>
      <c r="O22" s="183"/>
      <c r="P22" s="183"/>
      <c r="Q22" s="183"/>
      <c r="R22" s="184"/>
      <c r="S22" s="1"/>
    </row>
    <row r="23" spans="1:19" ht="13.2" x14ac:dyDescent="0.25">
      <c r="A23" s="25"/>
      <c r="B23" s="399"/>
      <c r="C23" s="25">
        <v>632</v>
      </c>
      <c r="D23" s="25">
        <v>250</v>
      </c>
      <c r="E23" s="25">
        <v>882</v>
      </c>
      <c r="F23" s="25">
        <f t="shared" si="3"/>
        <v>2006</v>
      </c>
      <c r="G23">
        <f>G22-G77</f>
        <v>-1.613082004670974</v>
      </c>
      <c r="I23" s="397"/>
      <c r="J23" s="188">
        <f t="shared" si="0"/>
        <v>632</v>
      </c>
      <c r="K23" s="188">
        <f t="shared" si="1"/>
        <v>250</v>
      </c>
      <c r="L23" s="182">
        <f t="shared" si="2"/>
        <v>2006</v>
      </c>
      <c r="M23" s="183"/>
      <c r="N23" s="183"/>
      <c r="O23" s="183"/>
      <c r="P23" s="183"/>
      <c r="Q23" s="183"/>
      <c r="R23" s="184"/>
      <c r="S23" s="1"/>
    </row>
    <row r="24" spans="1:19" ht="13.2" x14ac:dyDescent="0.25">
      <c r="A24" s="25"/>
      <c r="B24" s="399"/>
      <c r="C24" s="25">
        <v>583</v>
      </c>
      <c r="D24" s="25">
        <v>254</v>
      </c>
      <c r="E24" s="25">
        <v>837</v>
      </c>
      <c r="F24" s="25">
        <f t="shared" si="3"/>
        <v>2007</v>
      </c>
      <c r="I24" s="397"/>
      <c r="J24" s="188">
        <f t="shared" si="0"/>
        <v>583</v>
      </c>
      <c r="K24" s="188">
        <f t="shared" si="1"/>
        <v>254</v>
      </c>
      <c r="L24" s="182">
        <f t="shared" si="2"/>
        <v>2007</v>
      </c>
      <c r="M24" s="183"/>
      <c r="N24" s="183"/>
      <c r="O24" s="183"/>
      <c r="P24" s="183"/>
      <c r="Q24" s="183"/>
      <c r="R24" s="184"/>
      <c r="S24" s="1"/>
    </row>
    <row r="25" spans="1:19" ht="13.2" x14ac:dyDescent="0.25">
      <c r="A25" s="25"/>
      <c r="B25" s="399"/>
      <c r="C25" s="25">
        <v>578</v>
      </c>
      <c r="D25" s="25">
        <v>232</v>
      </c>
      <c r="E25" s="25">
        <v>810</v>
      </c>
      <c r="F25" s="25">
        <f t="shared" si="3"/>
        <v>2008</v>
      </c>
      <c r="I25" s="397"/>
      <c r="J25" s="188">
        <f t="shared" si="0"/>
        <v>578</v>
      </c>
      <c r="K25" s="188">
        <f t="shared" si="1"/>
        <v>232</v>
      </c>
      <c r="L25" s="182">
        <f t="shared" si="2"/>
        <v>2008</v>
      </c>
      <c r="M25" s="183"/>
      <c r="N25" s="183"/>
      <c r="O25" s="183"/>
      <c r="P25" s="183"/>
      <c r="Q25" s="183"/>
      <c r="R25" s="184"/>
      <c r="S25" s="1"/>
    </row>
    <row r="26" spans="1:19" ht="13.2" x14ac:dyDescent="0.25">
      <c r="A26" s="25"/>
      <c r="B26" s="399"/>
      <c r="C26" s="25">
        <v>568</v>
      </c>
      <c r="D26" s="25">
        <v>228</v>
      </c>
      <c r="E26" s="25">
        <v>796</v>
      </c>
      <c r="F26" s="25">
        <f t="shared" si="3"/>
        <v>2009</v>
      </c>
      <c r="I26" s="397"/>
      <c r="J26" s="188">
        <f t="shared" si="0"/>
        <v>568</v>
      </c>
      <c r="K26" s="188">
        <f t="shared" si="1"/>
        <v>228</v>
      </c>
      <c r="L26" s="182">
        <f t="shared" si="2"/>
        <v>2009</v>
      </c>
      <c r="M26" s="183"/>
      <c r="N26" s="183"/>
      <c r="O26" s="183"/>
      <c r="P26" s="183"/>
      <c r="Q26" s="183"/>
      <c r="R26" s="184"/>
      <c r="S26" s="1"/>
    </row>
    <row r="27" spans="1:19" ht="13.2" x14ac:dyDescent="0.25">
      <c r="A27" s="25"/>
      <c r="B27" s="38"/>
      <c r="C27" s="25"/>
      <c r="D27" s="25"/>
      <c r="E27" s="25"/>
      <c r="F27" s="25"/>
      <c r="I27" s="187"/>
      <c r="J27" s="188"/>
      <c r="K27" s="188"/>
      <c r="L27" s="182"/>
      <c r="M27" s="183"/>
      <c r="N27" s="183"/>
      <c r="O27" s="183"/>
      <c r="P27" s="183"/>
      <c r="Q27" s="183"/>
      <c r="R27" s="184"/>
      <c r="S27" s="1"/>
    </row>
    <row r="28" spans="1:19" ht="13.2" x14ac:dyDescent="0.25">
      <c r="A28" s="25"/>
      <c r="B28" s="399" t="s">
        <v>10</v>
      </c>
      <c r="C28" s="25">
        <v>451</v>
      </c>
      <c r="D28" s="25">
        <v>1358</v>
      </c>
      <c r="E28" s="25">
        <v>1809</v>
      </c>
      <c r="F28" s="25" t="str">
        <f t="shared" si="3"/>
        <v>2005*</v>
      </c>
      <c r="G28">
        <f>100*SUM(E28:E32)/SUM(E$10:E$50)</f>
        <v>3.9799806345334052</v>
      </c>
      <c r="I28" s="395" t="s">
        <v>10</v>
      </c>
      <c r="J28" s="188">
        <f t="shared" si="0"/>
        <v>451</v>
      </c>
      <c r="K28" s="188">
        <f t="shared" si="1"/>
        <v>1358</v>
      </c>
      <c r="L28" s="182" t="str">
        <f t="shared" si="2"/>
        <v>2005*</v>
      </c>
      <c r="M28" s="183"/>
      <c r="N28" s="183"/>
      <c r="O28" s="183"/>
      <c r="P28" s="183"/>
      <c r="Q28" s="183"/>
      <c r="R28" s="184"/>
      <c r="S28" s="1"/>
    </row>
    <row r="29" spans="1:19" ht="13.2" x14ac:dyDescent="0.25">
      <c r="A29" s="25"/>
      <c r="B29" s="399"/>
      <c r="C29" s="25">
        <v>410</v>
      </c>
      <c r="D29" s="25">
        <v>1409</v>
      </c>
      <c r="E29" s="25">
        <v>1819</v>
      </c>
      <c r="F29" s="25">
        <f t="shared" si="3"/>
        <v>2006</v>
      </c>
      <c r="G29">
        <f>G28-G83</f>
        <v>0.14651055750554942</v>
      </c>
      <c r="I29" s="395"/>
      <c r="J29" s="188">
        <f t="shared" si="0"/>
        <v>410</v>
      </c>
      <c r="K29" s="188">
        <f t="shared" si="1"/>
        <v>1409</v>
      </c>
      <c r="L29" s="182">
        <f t="shared" si="2"/>
        <v>2006</v>
      </c>
      <c r="M29" s="183"/>
      <c r="N29" s="183"/>
      <c r="O29" s="183"/>
      <c r="P29" s="183"/>
      <c r="Q29" s="183"/>
      <c r="R29" s="184"/>
      <c r="S29" s="1"/>
    </row>
    <row r="30" spans="1:19" ht="13.2" x14ac:dyDescent="0.25">
      <c r="A30" s="25"/>
      <c r="B30" s="399"/>
      <c r="C30" s="25">
        <v>426</v>
      </c>
      <c r="D30" s="25">
        <v>1478</v>
      </c>
      <c r="E30" s="25">
        <v>1904</v>
      </c>
      <c r="F30" s="25">
        <f t="shared" si="3"/>
        <v>2007</v>
      </c>
      <c r="I30" s="395"/>
      <c r="J30" s="188">
        <f t="shared" si="0"/>
        <v>426</v>
      </c>
      <c r="K30" s="188">
        <f t="shared" si="1"/>
        <v>1478</v>
      </c>
      <c r="L30" s="182">
        <f t="shared" si="2"/>
        <v>2007</v>
      </c>
      <c r="M30" s="183"/>
      <c r="N30" s="183"/>
      <c r="O30" s="183"/>
      <c r="P30" s="183"/>
      <c r="Q30" s="183"/>
      <c r="R30" s="184"/>
      <c r="S30" s="1"/>
    </row>
    <row r="31" spans="1:19" ht="13.2" x14ac:dyDescent="0.25">
      <c r="A31" s="25"/>
      <c r="B31" s="399"/>
      <c r="C31" s="25">
        <v>380</v>
      </c>
      <c r="D31" s="25">
        <v>1560</v>
      </c>
      <c r="E31" s="25">
        <v>1940</v>
      </c>
      <c r="F31" s="25">
        <f t="shared" si="3"/>
        <v>2008</v>
      </c>
      <c r="I31" s="395"/>
      <c r="J31" s="188">
        <f t="shared" si="0"/>
        <v>380</v>
      </c>
      <c r="K31" s="188">
        <f t="shared" si="1"/>
        <v>1560</v>
      </c>
      <c r="L31" s="182">
        <f t="shared" si="2"/>
        <v>2008</v>
      </c>
      <c r="M31" s="183"/>
      <c r="N31" s="183"/>
      <c r="O31" s="183"/>
      <c r="P31" s="183"/>
      <c r="Q31" s="183"/>
      <c r="R31" s="184"/>
      <c r="S31" s="1"/>
    </row>
    <row r="32" spans="1:19" ht="13.2" x14ac:dyDescent="0.25">
      <c r="A32" s="25"/>
      <c r="B32" s="399"/>
      <c r="C32" s="25">
        <v>349</v>
      </c>
      <c r="D32" s="25">
        <v>1674</v>
      </c>
      <c r="E32" s="25">
        <v>2023</v>
      </c>
      <c r="F32" s="25">
        <f t="shared" si="3"/>
        <v>2009</v>
      </c>
      <c r="I32" s="395"/>
      <c r="J32" s="188">
        <f t="shared" si="0"/>
        <v>349</v>
      </c>
      <c r="K32" s="188">
        <f t="shared" si="1"/>
        <v>1674</v>
      </c>
      <c r="L32" s="182">
        <f t="shared" si="2"/>
        <v>2009</v>
      </c>
      <c r="M32" s="183"/>
      <c r="N32" s="183"/>
      <c r="O32" s="183"/>
      <c r="P32" s="183"/>
      <c r="Q32" s="183"/>
      <c r="R32" s="184"/>
      <c r="S32" s="1"/>
    </row>
    <row r="33" spans="1:19" ht="13.2" x14ac:dyDescent="0.25">
      <c r="A33" s="25"/>
      <c r="B33" s="38"/>
      <c r="C33" s="25"/>
      <c r="D33" s="25"/>
      <c r="E33" s="25"/>
      <c r="F33" s="25"/>
      <c r="I33" s="187"/>
      <c r="J33" s="188"/>
      <c r="K33" s="188"/>
      <c r="L33" s="182"/>
      <c r="M33" s="183"/>
      <c r="N33" s="183"/>
      <c r="O33" s="183"/>
      <c r="P33" s="183"/>
      <c r="Q33" s="183"/>
      <c r="R33" s="184"/>
      <c r="S33" s="1"/>
    </row>
    <row r="34" spans="1:19" ht="13.2" x14ac:dyDescent="0.25">
      <c r="A34" s="25"/>
      <c r="B34" s="399" t="s">
        <v>11</v>
      </c>
      <c r="C34" s="25">
        <v>15159</v>
      </c>
      <c r="D34" s="25">
        <v>220</v>
      </c>
      <c r="E34" s="25">
        <v>15379</v>
      </c>
      <c r="F34" s="25" t="str">
        <f t="shared" si="3"/>
        <v>2005*</v>
      </c>
      <c r="G34">
        <f>100*SUM(E34:E38)/SUM(E$10:E$50)</f>
        <v>35.165926838776201</v>
      </c>
      <c r="I34" s="395" t="s">
        <v>11</v>
      </c>
      <c r="J34" s="188">
        <f t="shared" si="0"/>
        <v>15159</v>
      </c>
      <c r="K34" s="188">
        <f t="shared" si="1"/>
        <v>220</v>
      </c>
      <c r="L34" s="182" t="str">
        <f t="shared" si="2"/>
        <v>2005*</v>
      </c>
      <c r="M34" s="183"/>
      <c r="N34" s="183"/>
      <c r="O34" s="183"/>
      <c r="P34" s="183"/>
      <c r="Q34" s="183"/>
      <c r="R34" s="184"/>
      <c r="S34" s="1"/>
    </row>
    <row r="35" spans="1:19" ht="13.2" x14ac:dyDescent="0.25">
      <c r="A35" s="25"/>
      <c r="B35" s="399"/>
      <c r="C35" s="25">
        <v>16326</v>
      </c>
      <c r="D35" s="25">
        <v>354</v>
      </c>
      <c r="E35" s="25">
        <v>16680</v>
      </c>
      <c r="F35" s="25">
        <f t="shared" si="3"/>
        <v>2006</v>
      </c>
      <c r="G35">
        <f>G34-G89</f>
        <v>2.9834974741962696</v>
      </c>
      <c r="I35" s="395"/>
      <c r="J35" s="188">
        <f t="shared" si="0"/>
        <v>16326</v>
      </c>
      <c r="K35" s="188">
        <f t="shared" si="1"/>
        <v>354</v>
      </c>
      <c r="L35" s="182">
        <f t="shared" si="2"/>
        <v>2006</v>
      </c>
      <c r="M35" s="183"/>
      <c r="N35" s="183"/>
      <c r="O35" s="183"/>
      <c r="P35" s="183"/>
      <c r="Q35" s="183"/>
      <c r="R35" s="184"/>
      <c r="S35" s="1"/>
    </row>
    <row r="36" spans="1:19" ht="13.2" x14ac:dyDescent="0.25">
      <c r="A36" s="25"/>
      <c r="B36" s="399"/>
      <c r="C36" s="25">
        <v>17318</v>
      </c>
      <c r="D36" s="25">
        <v>323</v>
      </c>
      <c r="E36" s="25">
        <v>17641</v>
      </c>
      <c r="F36" s="25">
        <f t="shared" si="3"/>
        <v>2007</v>
      </c>
      <c r="I36" s="395"/>
      <c r="J36" s="188">
        <f t="shared" si="0"/>
        <v>17318</v>
      </c>
      <c r="K36" s="188">
        <f t="shared" si="1"/>
        <v>323</v>
      </c>
      <c r="L36" s="182">
        <f t="shared" si="2"/>
        <v>2007</v>
      </c>
      <c r="M36" s="183"/>
      <c r="N36" s="183"/>
      <c r="O36" s="183"/>
      <c r="P36" s="183"/>
      <c r="Q36" s="183"/>
      <c r="R36" s="184"/>
      <c r="S36" s="1"/>
    </row>
    <row r="37" spans="1:19" ht="13.2" x14ac:dyDescent="0.25">
      <c r="A37" s="25"/>
      <c r="B37" s="399"/>
      <c r="C37" s="25">
        <v>17515</v>
      </c>
      <c r="D37" s="25">
        <v>256</v>
      </c>
      <c r="E37" s="25">
        <v>17771</v>
      </c>
      <c r="F37" s="25">
        <f t="shared" si="3"/>
        <v>2008</v>
      </c>
      <c r="I37" s="395"/>
      <c r="J37" s="188">
        <f t="shared" si="0"/>
        <v>17515</v>
      </c>
      <c r="K37" s="188">
        <f t="shared" si="1"/>
        <v>256</v>
      </c>
      <c r="L37" s="182">
        <f t="shared" si="2"/>
        <v>2008</v>
      </c>
      <c r="M37" s="183"/>
      <c r="N37" s="183"/>
      <c r="O37" s="183"/>
      <c r="P37" s="183"/>
      <c r="Q37" s="183"/>
      <c r="R37" s="184"/>
      <c r="S37" s="1"/>
    </row>
    <row r="38" spans="1:19" ht="13.2" x14ac:dyDescent="0.25">
      <c r="A38" s="25"/>
      <c r="B38" s="399"/>
      <c r="C38" s="25">
        <v>16309</v>
      </c>
      <c r="D38" s="25">
        <v>115</v>
      </c>
      <c r="E38" s="25">
        <v>16424</v>
      </c>
      <c r="F38" s="25">
        <f t="shared" si="3"/>
        <v>2009</v>
      </c>
      <c r="I38" s="395"/>
      <c r="J38" s="188">
        <f t="shared" si="0"/>
        <v>16309</v>
      </c>
      <c r="K38" s="188">
        <f t="shared" si="1"/>
        <v>115</v>
      </c>
      <c r="L38" s="182">
        <f t="shared" si="2"/>
        <v>2009</v>
      </c>
      <c r="M38" s="183"/>
      <c r="N38" s="183"/>
      <c r="O38" s="183"/>
      <c r="P38" s="183"/>
      <c r="Q38" s="183"/>
      <c r="R38" s="184"/>
      <c r="S38" s="1"/>
    </row>
    <row r="39" spans="1:19" ht="13.2" x14ac:dyDescent="0.25">
      <c r="A39" s="25"/>
      <c r="B39" s="38"/>
      <c r="C39" s="25"/>
      <c r="D39" s="25"/>
      <c r="E39" s="25"/>
      <c r="F39" s="25"/>
      <c r="I39" s="187"/>
      <c r="J39" s="188"/>
      <c r="K39" s="188"/>
      <c r="L39" s="182"/>
      <c r="M39" s="183"/>
      <c r="N39" s="183"/>
      <c r="O39" s="183"/>
      <c r="P39" s="183"/>
      <c r="Q39" s="183"/>
      <c r="R39" s="184"/>
      <c r="S39" s="1"/>
    </row>
    <row r="40" spans="1:19" ht="13.2" x14ac:dyDescent="0.25">
      <c r="A40" s="25"/>
      <c r="B40" s="399" t="s">
        <v>12</v>
      </c>
      <c r="C40" s="25">
        <v>152</v>
      </c>
      <c r="D40" s="25">
        <v>910</v>
      </c>
      <c r="E40" s="25">
        <v>1062</v>
      </c>
      <c r="F40" s="25" t="str">
        <f t="shared" si="3"/>
        <v>2005*</v>
      </c>
      <c r="G40">
        <f>100*SUM(E40:E44)/SUM(E$10:E$50)</f>
        <v>2.3955333677049406</v>
      </c>
      <c r="I40" s="397" t="s">
        <v>12</v>
      </c>
      <c r="J40" s="188">
        <f t="shared" si="0"/>
        <v>152</v>
      </c>
      <c r="K40" s="188">
        <f t="shared" si="1"/>
        <v>910</v>
      </c>
      <c r="L40" s="182" t="str">
        <f t="shared" si="2"/>
        <v>2005*</v>
      </c>
      <c r="M40" s="183"/>
      <c r="N40" s="183"/>
      <c r="O40" s="183"/>
      <c r="P40" s="183"/>
      <c r="Q40" s="183"/>
      <c r="R40" s="184"/>
      <c r="S40" s="1"/>
    </row>
    <row r="41" spans="1:19" ht="13.2" x14ac:dyDescent="0.25">
      <c r="A41" s="25"/>
      <c r="B41" s="399"/>
      <c r="C41" s="25">
        <v>186</v>
      </c>
      <c r="D41" s="25">
        <v>907</v>
      </c>
      <c r="E41" s="25">
        <v>1093</v>
      </c>
      <c r="F41" s="25">
        <f t="shared" si="3"/>
        <v>2006</v>
      </c>
      <c r="G41">
        <f>G40-G95</f>
        <v>0.96012285782354923</v>
      </c>
      <c r="I41" s="397"/>
      <c r="J41" s="188">
        <f t="shared" si="0"/>
        <v>186</v>
      </c>
      <c r="K41" s="188">
        <f t="shared" si="1"/>
        <v>907</v>
      </c>
      <c r="L41" s="182">
        <f t="shared" si="2"/>
        <v>2006</v>
      </c>
      <c r="M41" s="183"/>
      <c r="N41" s="183"/>
      <c r="O41" s="183"/>
      <c r="P41" s="183"/>
      <c r="Q41" s="183"/>
      <c r="R41" s="184"/>
      <c r="S41" s="1"/>
    </row>
    <row r="42" spans="1:19" ht="13.2" x14ac:dyDescent="0.25">
      <c r="A42" s="25"/>
      <c r="B42" s="399"/>
      <c r="C42" s="25">
        <v>161</v>
      </c>
      <c r="D42" s="25">
        <v>877</v>
      </c>
      <c r="E42" s="25">
        <v>1038</v>
      </c>
      <c r="F42" s="25">
        <f t="shared" si="3"/>
        <v>2007</v>
      </c>
      <c r="I42" s="397"/>
      <c r="J42" s="188">
        <f t="shared" si="0"/>
        <v>161</v>
      </c>
      <c r="K42" s="188">
        <f t="shared" si="1"/>
        <v>877</v>
      </c>
      <c r="L42" s="182">
        <f t="shared" si="2"/>
        <v>2007</v>
      </c>
      <c r="M42" s="183"/>
      <c r="N42" s="183"/>
      <c r="O42" s="183"/>
      <c r="P42" s="183"/>
      <c r="Q42" s="183"/>
      <c r="R42" s="184"/>
      <c r="S42" s="1"/>
    </row>
    <row r="43" spans="1:19" ht="13.2" x14ac:dyDescent="0.25">
      <c r="A43" s="25"/>
      <c r="B43" s="399"/>
      <c r="C43" s="25">
        <v>200</v>
      </c>
      <c r="D43" s="25">
        <v>1066</v>
      </c>
      <c r="E43" s="25">
        <v>1266</v>
      </c>
      <c r="F43" s="25">
        <f t="shared" si="3"/>
        <v>2008</v>
      </c>
      <c r="I43" s="397"/>
      <c r="J43" s="188">
        <f t="shared" si="0"/>
        <v>200</v>
      </c>
      <c r="K43" s="188">
        <f t="shared" si="1"/>
        <v>1066</v>
      </c>
      <c r="L43" s="182">
        <f t="shared" si="2"/>
        <v>2008</v>
      </c>
      <c r="M43" s="183"/>
      <c r="N43" s="183"/>
      <c r="O43" s="183"/>
      <c r="P43" s="183"/>
      <c r="Q43" s="183"/>
      <c r="R43" s="184"/>
      <c r="S43" s="1"/>
    </row>
    <row r="44" spans="1:19" ht="13.2" x14ac:dyDescent="0.25">
      <c r="A44" s="25"/>
      <c r="B44" s="399"/>
      <c r="C44" s="25">
        <v>184</v>
      </c>
      <c r="D44" s="25">
        <v>1072</v>
      </c>
      <c r="E44" s="25">
        <v>1256</v>
      </c>
      <c r="F44" s="25">
        <f t="shared" si="3"/>
        <v>2009</v>
      </c>
      <c r="I44" s="397"/>
      <c r="J44" s="188">
        <f t="shared" si="0"/>
        <v>184</v>
      </c>
      <c r="K44" s="188">
        <f t="shared" si="1"/>
        <v>1072</v>
      </c>
      <c r="L44" s="182">
        <f t="shared" si="2"/>
        <v>2009</v>
      </c>
      <c r="M44" s="183"/>
      <c r="N44" s="183"/>
      <c r="O44" s="183"/>
      <c r="P44" s="183"/>
      <c r="Q44" s="183"/>
      <c r="R44" s="184"/>
      <c r="S44" s="1"/>
    </row>
    <row r="45" spans="1:19" ht="13.2" x14ac:dyDescent="0.25">
      <c r="A45" s="25"/>
      <c r="B45" s="38"/>
      <c r="C45" s="25"/>
      <c r="D45" s="25"/>
      <c r="E45" s="25"/>
      <c r="F45" s="25"/>
      <c r="I45" s="187"/>
      <c r="J45" s="188"/>
      <c r="K45" s="188"/>
      <c r="L45" s="182"/>
      <c r="M45" s="183"/>
      <c r="N45" s="183"/>
      <c r="O45" s="183"/>
      <c r="P45" s="183"/>
      <c r="Q45" s="183"/>
      <c r="R45" s="184"/>
      <c r="S45" s="1"/>
    </row>
    <row r="46" spans="1:19" ht="13.2" x14ac:dyDescent="0.25">
      <c r="A46" s="25"/>
      <c r="B46" s="399" t="s">
        <v>1</v>
      </c>
      <c r="C46" s="25">
        <v>9445</v>
      </c>
      <c r="D46" s="25">
        <v>2729</v>
      </c>
      <c r="E46" s="25">
        <v>12174</v>
      </c>
      <c r="F46" s="25" t="str">
        <f t="shared" si="3"/>
        <v>2005*</v>
      </c>
      <c r="G46">
        <f>100*SUM(E46:E50)/SUM(E$10:E$50)</f>
        <v>29.180656330034498</v>
      </c>
      <c r="I46" s="395" t="s">
        <v>1</v>
      </c>
      <c r="J46" s="188">
        <f t="shared" si="0"/>
        <v>9445</v>
      </c>
      <c r="K46" s="188">
        <f t="shared" si="1"/>
        <v>2729</v>
      </c>
      <c r="L46" s="182" t="str">
        <f t="shared" si="2"/>
        <v>2005*</v>
      </c>
      <c r="M46" s="183"/>
      <c r="N46" s="183"/>
      <c r="O46" s="183"/>
      <c r="P46" s="183"/>
      <c r="Q46" s="183"/>
      <c r="R46" s="184"/>
      <c r="S46" s="1"/>
    </row>
    <row r="47" spans="1:19" ht="13.2" x14ac:dyDescent="0.25">
      <c r="A47" s="25"/>
      <c r="B47" s="399"/>
      <c r="C47" s="25">
        <v>9886</v>
      </c>
      <c r="D47" s="25">
        <v>3221</v>
      </c>
      <c r="E47" s="25">
        <v>13107</v>
      </c>
      <c r="F47" s="25">
        <f t="shared" si="3"/>
        <v>2006</v>
      </c>
      <c r="G47">
        <f>G46-G101</f>
        <v>3.9287425821155253</v>
      </c>
      <c r="I47" s="395"/>
      <c r="J47" s="188">
        <f t="shared" si="0"/>
        <v>9886</v>
      </c>
      <c r="K47" s="188">
        <f t="shared" si="1"/>
        <v>3221</v>
      </c>
      <c r="L47" s="182">
        <f t="shared" si="2"/>
        <v>2006</v>
      </c>
      <c r="M47" s="183"/>
      <c r="N47" s="183"/>
      <c r="O47" s="183"/>
      <c r="P47" s="183"/>
      <c r="Q47" s="183"/>
      <c r="R47" s="184"/>
      <c r="S47" s="1"/>
    </row>
    <row r="48" spans="1:19" ht="13.2" x14ac:dyDescent="0.25">
      <c r="A48" s="25"/>
      <c r="B48" s="399"/>
      <c r="C48" s="25">
        <v>10182</v>
      </c>
      <c r="D48" s="25">
        <v>3552</v>
      </c>
      <c r="E48" s="25">
        <v>13734</v>
      </c>
      <c r="F48" s="25">
        <f t="shared" si="3"/>
        <v>2007</v>
      </c>
      <c r="I48" s="395"/>
      <c r="J48" s="188">
        <f t="shared" si="0"/>
        <v>10182</v>
      </c>
      <c r="K48" s="188">
        <f t="shared" si="1"/>
        <v>3552</v>
      </c>
      <c r="L48" s="182">
        <f t="shared" si="2"/>
        <v>2007</v>
      </c>
      <c r="M48" s="183"/>
      <c r="N48" s="183"/>
      <c r="O48" s="183"/>
      <c r="P48" s="183"/>
      <c r="Q48" s="183"/>
      <c r="R48" s="184"/>
      <c r="S48" s="1"/>
    </row>
    <row r="49" spans="1:19" ht="13.2" x14ac:dyDescent="0.25">
      <c r="A49" s="25"/>
      <c r="B49" s="399"/>
      <c r="C49" s="25">
        <v>10968</v>
      </c>
      <c r="D49" s="25">
        <v>3902</v>
      </c>
      <c r="E49" s="25">
        <v>14870</v>
      </c>
      <c r="F49" s="25">
        <f t="shared" si="3"/>
        <v>2008</v>
      </c>
      <c r="I49" s="395"/>
      <c r="J49" s="188">
        <f t="shared" si="0"/>
        <v>10968</v>
      </c>
      <c r="K49" s="188">
        <f t="shared" si="1"/>
        <v>3902</v>
      </c>
      <c r="L49" s="182">
        <f t="shared" si="2"/>
        <v>2008</v>
      </c>
      <c r="M49" s="183"/>
      <c r="N49" s="183"/>
      <c r="O49" s="183"/>
      <c r="P49" s="183"/>
      <c r="Q49" s="183"/>
      <c r="R49" s="184"/>
      <c r="S49" s="1"/>
    </row>
    <row r="50" spans="1:19" ht="13.2" x14ac:dyDescent="0.25">
      <c r="A50" s="25"/>
      <c r="B50" s="399"/>
      <c r="C50" s="25">
        <v>11451</v>
      </c>
      <c r="D50" s="25">
        <v>4280</v>
      </c>
      <c r="E50" s="25">
        <v>15731</v>
      </c>
      <c r="F50" s="25">
        <f t="shared" si="3"/>
        <v>2009</v>
      </c>
      <c r="I50" s="395"/>
      <c r="J50" s="188">
        <f t="shared" si="0"/>
        <v>11451</v>
      </c>
      <c r="K50" s="188">
        <f t="shared" si="1"/>
        <v>4280</v>
      </c>
      <c r="L50" s="182">
        <f t="shared" si="2"/>
        <v>2009</v>
      </c>
      <c r="M50" s="183"/>
      <c r="N50" s="183"/>
      <c r="O50" s="183"/>
      <c r="P50" s="183"/>
      <c r="Q50" s="183"/>
      <c r="R50" s="184"/>
      <c r="S50" s="1"/>
    </row>
    <row r="51" spans="1:19" x14ac:dyDescent="0.25">
      <c r="I51" s="183"/>
      <c r="J51" s="183"/>
      <c r="K51" s="183"/>
      <c r="L51" s="186"/>
      <c r="M51" s="183"/>
      <c r="N51" s="183"/>
      <c r="O51" s="183"/>
      <c r="P51" s="183"/>
      <c r="Q51" s="183"/>
      <c r="R51" s="184"/>
      <c r="S51" s="1"/>
    </row>
    <row r="52" spans="1:19" x14ac:dyDescent="0.25">
      <c r="I52" s="183"/>
      <c r="J52" s="183"/>
      <c r="K52" s="183"/>
      <c r="L52" s="186"/>
      <c r="M52" s="183"/>
      <c r="N52" s="183"/>
      <c r="O52" s="183"/>
      <c r="P52" s="183"/>
      <c r="Q52" s="183"/>
      <c r="R52" s="184"/>
      <c r="S52" s="1"/>
    </row>
    <row r="53" spans="1:19" x14ac:dyDescent="0.25">
      <c r="I53" s="183"/>
      <c r="J53" s="183"/>
      <c r="K53" s="183"/>
      <c r="L53" s="186"/>
      <c r="M53" s="183"/>
      <c r="N53" s="183"/>
      <c r="O53" s="183"/>
      <c r="P53" s="183"/>
      <c r="Q53" s="183"/>
      <c r="R53" s="183"/>
    </row>
    <row r="55" spans="1:19" s="34" customFormat="1" x14ac:dyDescent="0.25"/>
    <row r="62" spans="1:19" ht="13.2" x14ac:dyDescent="0.25">
      <c r="A62" s="26" t="s">
        <v>188</v>
      </c>
      <c r="B62" s="42"/>
      <c r="C62" s="26" t="s">
        <v>189</v>
      </c>
      <c r="D62" s="396">
        <v>40490</v>
      </c>
      <c r="E62" s="396"/>
      <c r="F62" s="25"/>
    </row>
    <row r="63" spans="1:19" ht="34.200000000000003" x14ac:dyDescent="0.25">
      <c r="A63" s="25"/>
      <c r="B63" s="47" t="s">
        <v>191</v>
      </c>
      <c r="C63" s="32" t="s">
        <v>257</v>
      </c>
      <c r="D63" s="32" t="s">
        <v>87</v>
      </c>
      <c r="E63" s="39" t="s">
        <v>13</v>
      </c>
      <c r="F63" s="25" t="s">
        <v>3</v>
      </c>
      <c r="G63" t="s">
        <v>292</v>
      </c>
      <c r="I63" s="180" t="s">
        <v>191</v>
      </c>
      <c r="J63" s="181" t="s">
        <v>259</v>
      </c>
      <c r="K63" s="181" t="s">
        <v>87</v>
      </c>
      <c r="L63" s="182" t="s">
        <v>192</v>
      </c>
      <c r="M63" s="183"/>
      <c r="N63" s="183"/>
      <c r="O63" s="183"/>
      <c r="P63" s="183"/>
      <c r="Q63" s="183"/>
      <c r="R63" s="184"/>
      <c r="S63" s="184"/>
    </row>
    <row r="64" spans="1:19" ht="13.2" x14ac:dyDescent="0.25">
      <c r="A64" s="25"/>
      <c r="B64" s="77" t="s">
        <v>49</v>
      </c>
      <c r="C64" s="25"/>
      <c r="D64" s="25"/>
      <c r="E64" s="25"/>
      <c r="F64" s="25"/>
      <c r="G64" t="s">
        <v>294</v>
      </c>
      <c r="I64" s="190" t="str">
        <f>B64</f>
        <v>Talvipuolisko</v>
      </c>
      <c r="J64" s="181"/>
      <c r="K64" s="181"/>
      <c r="L64" s="186"/>
      <c r="M64" s="183"/>
      <c r="N64" s="183"/>
      <c r="O64" s="183"/>
      <c r="P64" s="183"/>
      <c r="Q64" s="183"/>
      <c r="R64" s="184"/>
      <c r="S64" s="184"/>
    </row>
    <row r="65" spans="1:19" ht="13.2" x14ac:dyDescent="0.25">
      <c r="A65" s="25"/>
      <c r="B65" s="399" t="s">
        <v>83</v>
      </c>
      <c r="C65" s="25">
        <v>8569</v>
      </c>
      <c r="D65" s="25">
        <v>1150</v>
      </c>
      <c r="E65" s="25">
        <v>9719</v>
      </c>
      <c r="F65" s="44" t="s">
        <v>258</v>
      </c>
      <c r="G65">
        <f>100*SUM(E65:E69)/SUM(E$65:E$105)</f>
        <v>19.178900580696038</v>
      </c>
      <c r="I65" s="395" t="s">
        <v>83</v>
      </c>
      <c r="J65" s="188">
        <f t="shared" ref="J65:K69" si="4">C65</f>
        <v>8569</v>
      </c>
      <c r="K65" s="188">
        <f t="shared" si="4"/>
        <v>1150</v>
      </c>
      <c r="L65" s="182" t="str">
        <f>F65</f>
        <v>2005*</v>
      </c>
      <c r="M65" s="183"/>
      <c r="N65" s="183"/>
      <c r="O65" s="183"/>
      <c r="P65" s="183"/>
      <c r="Q65" s="183"/>
      <c r="R65" s="184"/>
      <c r="S65" s="184"/>
    </row>
    <row r="66" spans="1:19" ht="13.2" x14ac:dyDescent="0.25">
      <c r="A66" s="25"/>
      <c r="B66" s="399"/>
      <c r="C66" s="25">
        <v>9016</v>
      </c>
      <c r="D66" s="25">
        <v>1288</v>
      </c>
      <c r="E66" s="25">
        <v>10304</v>
      </c>
      <c r="F66" s="25">
        <v>2006</v>
      </c>
      <c r="I66" s="395"/>
      <c r="J66" s="188">
        <f t="shared" si="4"/>
        <v>9016</v>
      </c>
      <c r="K66" s="188">
        <f t="shared" si="4"/>
        <v>1288</v>
      </c>
      <c r="L66" s="182">
        <f t="shared" ref="L66:L105" si="5">F66</f>
        <v>2006</v>
      </c>
      <c r="M66" s="183"/>
      <c r="N66" s="183"/>
      <c r="O66" s="183"/>
      <c r="P66" s="183"/>
      <c r="Q66" s="183"/>
      <c r="R66" s="184"/>
      <c r="S66" s="184"/>
    </row>
    <row r="67" spans="1:19" ht="13.2" x14ac:dyDescent="0.25">
      <c r="A67" s="25"/>
      <c r="B67" s="399"/>
      <c r="C67" s="25">
        <v>8470</v>
      </c>
      <c r="D67" s="25">
        <v>1251</v>
      </c>
      <c r="E67" s="25">
        <v>9721</v>
      </c>
      <c r="F67" s="25">
        <v>2007</v>
      </c>
      <c r="I67" s="395"/>
      <c r="J67" s="188">
        <f t="shared" si="4"/>
        <v>8470</v>
      </c>
      <c r="K67" s="188">
        <f t="shared" si="4"/>
        <v>1251</v>
      </c>
      <c r="L67" s="182">
        <f t="shared" si="5"/>
        <v>2007</v>
      </c>
      <c r="M67" s="183"/>
      <c r="N67" s="183"/>
      <c r="O67" s="183"/>
      <c r="P67" s="183"/>
      <c r="Q67" s="183"/>
      <c r="R67" s="184"/>
      <c r="S67" s="184"/>
    </row>
    <row r="68" spans="1:19" ht="13.2" x14ac:dyDescent="0.25">
      <c r="A68" s="25"/>
      <c r="B68" s="399"/>
      <c r="C68" s="25">
        <v>8060</v>
      </c>
      <c r="D68" s="25">
        <v>1188</v>
      </c>
      <c r="E68" s="25">
        <v>9248</v>
      </c>
      <c r="F68" s="25">
        <v>2008</v>
      </c>
      <c r="I68" s="395"/>
      <c r="J68" s="188">
        <f t="shared" si="4"/>
        <v>8060</v>
      </c>
      <c r="K68" s="188">
        <f t="shared" si="4"/>
        <v>1188</v>
      </c>
      <c r="L68" s="182">
        <f t="shared" si="5"/>
        <v>2008</v>
      </c>
      <c r="M68" s="183"/>
      <c r="N68" s="183"/>
      <c r="O68" s="183"/>
      <c r="P68" s="183"/>
      <c r="Q68" s="183"/>
      <c r="R68" s="184"/>
      <c r="S68" s="184"/>
    </row>
    <row r="69" spans="1:19" ht="13.2" x14ac:dyDescent="0.25">
      <c r="A69" s="25"/>
      <c r="B69" s="399"/>
      <c r="C69" s="25">
        <v>8042</v>
      </c>
      <c r="D69" s="25">
        <v>1120</v>
      </c>
      <c r="E69" s="25">
        <v>9162</v>
      </c>
      <c r="F69" s="25">
        <v>2009</v>
      </c>
      <c r="I69" s="395"/>
      <c r="J69" s="188">
        <f t="shared" si="4"/>
        <v>8042</v>
      </c>
      <c r="K69" s="188">
        <f t="shared" si="4"/>
        <v>1120</v>
      </c>
      <c r="L69" s="182">
        <f t="shared" si="5"/>
        <v>2009</v>
      </c>
      <c r="M69" s="183"/>
      <c r="N69" s="183"/>
      <c r="O69" s="183"/>
      <c r="P69" s="183"/>
      <c r="Q69" s="183"/>
      <c r="R69" s="184"/>
      <c r="S69" s="184"/>
    </row>
    <row r="70" spans="1:19" ht="13.2" x14ac:dyDescent="0.25">
      <c r="A70" s="25"/>
      <c r="B70" s="38"/>
      <c r="C70" s="25"/>
      <c r="D70" s="25"/>
      <c r="E70" s="25"/>
      <c r="F70" s="25"/>
      <c r="I70" s="187"/>
      <c r="J70" s="188"/>
      <c r="K70" s="188"/>
      <c r="L70" s="182"/>
      <c r="M70" s="183"/>
      <c r="N70" s="183"/>
      <c r="O70" s="183"/>
      <c r="P70" s="183"/>
      <c r="Q70" s="183"/>
      <c r="R70" s="184"/>
      <c r="S70" s="184"/>
    </row>
    <row r="71" spans="1:19" ht="13.2" x14ac:dyDescent="0.25">
      <c r="A71" s="25"/>
      <c r="B71" s="399" t="s">
        <v>84</v>
      </c>
      <c r="C71" s="25">
        <v>7102</v>
      </c>
      <c r="D71" s="25">
        <v>1298</v>
      </c>
      <c r="E71" s="25">
        <v>8400</v>
      </c>
      <c r="F71" s="25" t="str">
        <f>F65</f>
        <v>2005*</v>
      </c>
      <c r="G71">
        <f>100*SUM(E71:E75)/SUM(E$65:E$105)</f>
        <v>14.746811747743729</v>
      </c>
      <c r="I71" s="395" t="s">
        <v>84</v>
      </c>
      <c r="J71" s="188">
        <f t="shared" ref="J71:K75" si="6">C71</f>
        <v>7102</v>
      </c>
      <c r="K71" s="188">
        <f t="shared" si="6"/>
        <v>1298</v>
      </c>
      <c r="L71" s="182" t="str">
        <f t="shared" si="5"/>
        <v>2005*</v>
      </c>
      <c r="M71" s="183"/>
      <c r="N71" s="183"/>
      <c r="O71" s="183"/>
      <c r="P71" s="183"/>
      <c r="Q71" s="183"/>
      <c r="R71" s="184"/>
      <c r="S71" s="184"/>
    </row>
    <row r="72" spans="1:19" ht="13.2" x14ac:dyDescent="0.25">
      <c r="A72" s="25"/>
      <c r="B72" s="399"/>
      <c r="C72" s="25">
        <v>7003</v>
      </c>
      <c r="D72" s="25">
        <v>1387</v>
      </c>
      <c r="E72" s="25">
        <v>8390</v>
      </c>
      <c r="F72" s="25">
        <f t="shared" ref="F72:F105" si="7">F66</f>
        <v>2006</v>
      </c>
      <c r="I72" s="395"/>
      <c r="J72" s="188">
        <f t="shared" si="6"/>
        <v>7003</v>
      </c>
      <c r="K72" s="188">
        <f t="shared" si="6"/>
        <v>1387</v>
      </c>
      <c r="L72" s="182">
        <f t="shared" si="5"/>
        <v>2006</v>
      </c>
      <c r="M72" s="183"/>
      <c r="N72" s="183"/>
      <c r="O72" s="183"/>
      <c r="P72" s="183"/>
      <c r="Q72" s="183"/>
      <c r="R72" s="184"/>
      <c r="S72" s="184"/>
    </row>
    <row r="73" spans="1:19" ht="13.2" x14ac:dyDescent="0.25">
      <c r="A73" s="25"/>
      <c r="B73" s="399"/>
      <c r="C73" s="25">
        <v>5840</v>
      </c>
      <c r="D73" s="25">
        <v>1267</v>
      </c>
      <c r="E73" s="25">
        <v>7107</v>
      </c>
      <c r="F73" s="25">
        <f t="shared" si="7"/>
        <v>2007</v>
      </c>
      <c r="I73" s="395"/>
      <c r="J73" s="188">
        <f t="shared" si="6"/>
        <v>5840</v>
      </c>
      <c r="K73" s="188">
        <f t="shared" si="6"/>
        <v>1267</v>
      </c>
      <c r="L73" s="182">
        <f t="shared" si="5"/>
        <v>2007</v>
      </c>
      <c r="M73" s="183"/>
      <c r="N73" s="183"/>
      <c r="O73" s="183"/>
      <c r="P73" s="183"/>
      <c r="Q73" s="183"/>
      <c r="R73" s="184"/>
      <c r="S73" s="184"/>
    </row>
    <row r="74" spans="1:19" ht="13.2" x14ac:dyDescent="0.25">
      <c r="A74" s="25"/>
      <c r="B74" s="399"/>
      <c r="C74" s="25">
        <v>5338</v>
      </c>
      <c r="D74" s="25">
        <v>1199</v>
      </c>
      <c r="E74" s="25">
        <v>6537</v>
      </c>
      <c r="F74" s="25">
        <f t="shared" si="7"/>
        <v>2008</v>
      </c>
      <c r="I74" s="395"/>
      <c r="J74" s="188">
        <f t="shared" si="6"/>
        <v>5338</v>
      </c>
      <c r="K74" s="188">
        <f t="shared" si="6"/>
        <v>1199</v>
      </c>
      <c r="L74" s="182">
        <f t="shared" si="5"/>
        <v>2008</v>
      </c>
      <c r="M74" s="183"/>
      <c r="N74" s="183"/>
      <c r="O74" s="183"/>
      <c r="P74" s="183"/>
      <c r="Q74" s="183"/>
      <c r="R74" s="184"/>
      <c r="S74" s="184"/>
    </row>
    <row r="75" spans="1:19" ht="13.2" x14ac:dyDescent="0.25">
      <c r="A75" s="25"/>
      <c r="B75" s="399"/>
      <c r="C75" s="25">
        <v>5439</v>
      </c>
      <c r="D75" s="25">
        <v>1153</v>
      </c>
      <c r="E75" s="25">
        <v>6592</v>
      </c>
      <c r="F75" s="25">
        <f t="shared" si="7"/>
        <v>2009</v>
      </c>
      <c r="I75" s="395"/>
      <c r="J75" s="188">
        <f t="shared" si="6"/>
        <v>5439</v>
      </c>
      <c r="K75" s="188">
        <f t="shared" si="6"/>
        <v>1153</v>
      </c>
      <c r="L75" s="182">
        <f t="shared" si="5"/>
        <v>2009</v>
      </c>
      <c r="M75" s="183"/>
      <c r="N75" s="183"/>
      <c r="O75" s="183"/>
      <c r="P75" s="183"/>
      <c r="Q75" s="183"/>
      <c r="R75" s="184"/>
      <c r="S75" s="184"/>
    </row>
    <row r="76" spans="1:19" ht="13.2" x14ac:dyDescent="0.25">
      <c r="A76" s="25"/>
      <c r="B76" s="33"/>
      <c r="C76" s="25"/>
      <c r="D76" s="25"/>
      <c r="E76" s="25"/>
      <c r="F76" s="25"/>
      <c r="I76" s="187"/>
      <c r="J76" s="188"/>
      <c r="K76" s="188"/>
      <c r="L76" s="182"/>
      <c r="M76" s="183"/>
      <c r="N76" s="183"/>
      <c r="O76" s="183"/>
      <c r="P76" s="183"/>
      <c r="Q76" s="183"/>
      <c r="R76" s="184"/>
      <c r="S76" s="184"/>
    </row>
    <row r="77" spans="1:19" ht="13.2" x14ac:dyDescent="0.25">
      <c r="A77" s="25"/>
      <c r="B77" s="399" t="s">
        <v>9</v>
      </c>
      <c r="C77" s="25">
        <v>1668</v>
      </c>
      <c r="D77" s="25">
        <v>426</v>
      </c>
      <c r="E77" s="25">
        <v>2094</v>
      </c>
      <c r="F77" s="25" t="str">
        <f t="shared" si="7"/>
        <v>2005*</v>
      </c>
      <c r="G77">
        <f>100*SUM(E77:E81)/SUM(E$65:E$105)</f>
        <v>3.3710639721520801</v>
      </c>
      <c r="I77" s="397" t="s">
        <v>190</v>
      </c>
      <c r="J77" s="188">
        <f t="shared" ref="J77:K81" si="8">C77</f>
        <v>1668</v>
      </c>
      <c r="K77" s="188">
        <f t="shared" si="8"/>
        <v>426</v>
      </c>
      <c r="L77" s="182" t="str">
        <f t="shared" si="5"/>
        <v>2005*</v>
      </c>
      <c r="M77" s="183"/>
      <c r="N77" s="183"/>
      <c r="O77" s="183"/>
      <c r="P77" s="183"/>
      <c r="Q77" s="183"/>
      <c r="R77" s="184"/>
      <c r="S77" s="184"/>
    </row>
    <row r="78" spans="1:19" ht="13.2" x14ac:dyDescent="0.25">
      <c r="A78" s="25"/>
      <c r="B78" s="399"/>
      <c r="C78" s="25">
        <v>1583</v>
      </c>
      <c r="D78" s="25">
        <v>361</v>
      </c>
      <c r="E78" s="25">
        <v>1944</v>
      </c>
      <c r="F78" s="25">
        <f t="shared" si="7"/>
        <v>2006</v>
      </c>
      <c r="I78" s="397"/>
      <c r="J78" s="188">
        <f t="shared" si="8"/>
        <v>1583</v>
      </c>
      <c r="K78" s="188">
        <f t="shared" si="8"/>
        <v>361</v>
      </c>
      <c r="L78" s="182">
        <f t="shared" si="5"/>
        <v>2006</v>
      </c>
      <c r="M78" s="183"/>
      <c r="N78" s="183"/>
      <c r="O78" s="183"/>
      <c r="P78" s="183"/>
      <c r="Q78" s="183"/>
      <c r="R78" s="184"/>
      <c r="S78" s="184"/>
    </row>
    <row r="79" spans="1:19" ht="13.2" x14ac:dyDescent="0.25">
      <c r="A79" s="25"/>
      <c r="B79" s="399"/>
      <c r="C79" s="25">
        <v>1274</v>
      </c>
      <c r="D79" s="25">
        <v>343</v>
      </c>
      <c r="E79" s="25">
        <v>1617</v>
      </c>
      <c r="F79" s="25">
        <f t="shared" si="7"/>
        <v>2007</v>
      </c>
      <c r="I79" s="397"/>
      <c r="J79" s="188">
        <f t="shared" si="8"/>
        <v>1274</v>
      </c>
      <c r="K79" s="188">
        <f t="shared" si="8"/>
        <v>343</v>
      </c>
      <c r="L79" s="182">
        <f t="shared" si="5"/>
        <v>2007</v>
      </c>
      <c r="M79" s="183"/>
      <c r="N79" s="183"/>
      <c r="O79" s="183"/>
      <c r="P79" s="183"/>
      <c r="Q79" s="183"/>
      <c r="R79" s="184"/>
      <c r="S79" s="184"/>
    </row>
    <row r="80" spans="1:19" ht="13.2" x14ac:dyDescent="0.25">
      <c r="A80" s="25"/>
      <c r="B80" s="399"/>
      <c r="C80" s="25">
        <v>1072</v>
      </c>
      <c r="D80" s="25">
        <v>350</v>
      </c>
      <c r="E80" s="25">
        <v>1422</v>
      </c>
      <c r="F80" s="25">
        <f t="shared" si="7"/>
        <v>2008</v>
      </c>
      <c r="I80" s="397"/>
      <c r="J80" s="188">
        <f t="shared" si="8"/>
        <v>1072</v>
      </c>
      <c r="K80" s="188">
        <f t="shared" si="8"/>
        <v>350</v>
      </c>
      <c r="L80" s="182">
        <f t="shared" si="5"/>
        <v>2008</v>
      </c>
      <c r="M80" s="183"/>
      <c r="N80" s="183"/>
      <c r="O80" s="183"/>
      <c r="P80" s="183"/>
      <c r="Q80" s="183"/>
      <c r="R80" s="184"/>
      <c r="S80" s="184"/>
    </row>
    <row r="81" spans="1:19" ht="13.2" x14ac:dyDescent="0.25">
      <c r="A81" s="25"/>
      <c r="B81" s="399"/>
      <c r="C81" s="25">
        <v>1096</v>
      </c>
      <c r="D81" s="25">
        <v>291</v>
      </c>
      <c r="E81" s="25">
        <v>1387</v>
      </c>
      <c r="F81" s="25">
        <f t="shared" si="7"/>
        <v>2009</v>
      </c>
      <c r="I81" s="397"/>
      <c r="J81" s="188">
        <f t="shared" si="8"/>
        <v>1096</v>
      </c>
      <c r="K81" s="188">
        <f t="shared" si="8"/>
        <v>291</v>
      </c>
      <c r="L81" s="182">
        <f t="shared" si="5"/>
        <v>2009</v>
      </c>
      <c r="M81" s="183"/>
      <c r="N81" s="183"/>
      <c r="O81" s="183"/>
      <c r="P81" s="183"/>
      <c r="Q81" s="183"/>
      <c r="R81" s="184"/>
      <c r="S81" s="184"/>
    </row>
    <row r="82" spans="1:19" ht="13.2" x14ac:dyDescent="0.25">
      <c r="A82" s="25"/>
      <c r="B82" s="38"/>
      <c r="C82" s="25"/>
      <c r="D82" s="25"/>
      <c r="E82" s="25"/>
      <c r="F82" s="25"/>
      <c r="I82" s="187"/>
      <c r="J82" s="188"/>
      <c r="K82" s="188"/>
      <c r="L82" s="182"/>
      <c r="M82" s="183"/>
      <c r="N82" s="183"/>
      <c r="O82" s="183"/>
      <c r="P82" s="183"/>
      <c r="Q82" s="183"/>
      <c r="R82" s="184"/>
      <c r="S82" s="184"/>
    </row>
    <row r="83" spans="1:19" ht="13.2" x14ac:dyDescent="0.25">
      <c r="A83" s="25"/>
      <c r="B83" s="399" t="s">
        <v>10</v>
      </c>
      <c r="C83" s="25">
        <v>664</v>
      </c>
      <c r="D83" s="25">
        <v>1197</v>
      </c>
      <c r="E83" s="25">
        <v>1861</v>
      </c>
      <c r="F83" s="25" t="str">
        <f t="shared" si="7"/>
        <v>2005*</v>
      </c>
      <c r="G83">
        <f>100*SUM(E83:E87)/SUM(E$65:E$105)</f>
        <v>3.8334700770278558</v>
      </c>
      <c r="I83" s="395" t="s">
        <v>10</v>
      </c>
      <c r="J83" s="188">
        <f t="shared" ref="J83:K87" si="9">C83</f>
        <v>664</v>
      </c>
      <c r="K83" s="188">
        <f t="shared" si="9"/>
        <v>1197</v>
      </c>
      <c r="L83" s="182" t="str">
        <f t="shared" si="5"/>
        <v>2005*</v>
      </c>
      <c r="M83" s="183"/>
      <c r="N83" s="183"/>
      <c r="O83" s="183"/>
      <c r="P83" s="183"/>
      <c r="Q83" s="183"/>
      <c r="R83" s="184"/>
      <c r="S83" s="184"/>
    </row>
    <row r="84" spans="1:19" ht="13.2" x14ac:dyDescent="0.25">
      <c r="A84" s="25"/>
      <c r="B84" s="399"/>
      <c r="C84" s="25">
        <v>560</v>
      </c>
      <c r="D84" s="25">
        <v>1163</v>
      </c>
      <c r="E84" s="25">
        <v>1723</v>
      </c>
      <c r="F84" s="25">
        <f t="shared" si="7"/>
        <v>2006</v>
      </c>
      <c r="I84" s="395"/>
      <c r="J84" s="188">
        <f t="shared" si="9"/>
        <v>560</v>
      </c>
      <c r="K84" s="188">
        <f t="shared" si="9"/>
        <v>1163</v>
      </c>
      <c r="L84" s="182">
        <f t="shared" si="5"/>
        <v>2006</v>
      </c>
      <c r="M84" s="183"/>
      <c r="N84" s="183"/>
      <c r="O84" s="183"/>
      <c r="P84" s="183"/>
      <c r="Q84" s="183"/>
      <c r="R84" s="184"/>
      <c r="S84" s="184"/>
    </row>
    <row r="85" spans="1:19" ht="13.2" x14ac:dyDescent="0.25">
      <c r="A85" s="25"/>
      <c r="B85" s="399"/>
      <c r="C85" s="25">
        <v>592</v>
      </c>
      <c r="D85" s="25">
        <v>1289</v>
      </c>
      <c r="E85" s="25">
        <v>1881</v>
      </c>
      <c r="F85" s="25">
        <f t="shared" si="7"/>
        <v>2007</v>
      </c>
      <c r="I85" s="395"/>
      <c r="J85" s="188">
        <f t="shared" si="9"/>
        <v>592</v>
      </c>
      <c r="K85" s="188">
        <f t="shared" si="9"/>
        <v>1289</v>
      </c>
      <c r="L85" s="182">
        <f t="shared" si="5"/>
        <v>2007</v>
      </c>
      <c r="M85" s="183"/>
      <c r="N85" s="183"/>
      <c r="O85" s="183"/>
      <c r="P85" s="183"/>
      <c r="Q85" s="183"/>
      <c r="R85" s="184"/>
      <c r="S85" s="184"/>
    </row>
    <row r="86" spans="1:19" ht="13.2" x14ac:dyDescent="0.25">
      <c r="A86" s="25"/>
      <c r="B86" s="399"/>
      <c r="C86" s="25">
        <v>581</v>
      </c>
      <c r="D86" s="25">
        <v>1598</v>
      </c>
      <c r="E86" s="25">
        <v>2179</v>
      </c>
      <c r="F86" s="25">
        <f t="shared" si="7"/>
        <v>2008</v>
      </c>
      <c r="I86" s="395"/>
      <c r="J86" s="188">
        <f t="shared" si="9"/>
        <v>581</v>
      </c>
      <c r="K86" s="188">
        <f t="shared" si="9"/>
        <v>1598</v>
      </c>
      <c r="L86" s="182">
        <f t="shared" si="5"/>
        <v>2008</v>
      </c>
      <c r="M86" s="183"/>
      <c r="N86" s="183"/>
      <c r="O86" s="183"/>
      <c r="P86" s="183"/>
      <c r="Q86" s="183"/>
      <c r="R86" s="184"/>
      <c r="S86" s="184"/>
    </row>
    <row r="87" spans="1:19" ht="13.2" x14ac:dyDescent="0.25">
      <c r="A87" s="25"/>
      <c r="B87" s="399"/>
      <c r="C87" s="25">
        <v>485</v>
      </c>
      <c r="D87" s="25">
        <v>1496</v>
      </c>
      <c r="E87" s="25">
        <v>1981</v>
      </c>
      <c r="F87" s="25">
        <f t="shared" si="7"/>
        <v>2009</v>
      </c>
      <c r="I87" s="395"/>
      <c r="J87" s="188">
        <f t="shared" si="9"/>
        <v>485</v>
      </c>
      <c r="K87" s="188">
        <f t="shared" si="9"/>
        <v>1496</v>
      </c>
      <c r="L87" s="182">
        <f t="shared" si="5"/>
        <v>2009</v>
      </c>
      <c r="M87" s="183"/>
      <c r="N87" s="183"/>
      <c r="O87" s="183"/>
      <c r="P87" s="183"/>
      <c r="Q87" s="183"/>
      <c r="R87" s="184"/>
      <c r="S87" s="184"/>
    </row>
    <row r="88" spans="1:19" ht="13.2" x14ac:dyDescent="0.25">
      <c r="A88" s="25"/>
      <c r="B88" s="38"/>
      <c r="C88" s="25"/>
      <c r="D88" s="25"/>
      <c r="E88" s="25"/>
      <c r="F88" s="25"/>
      <c r="I88" s="187"/>
      <c r="J88" s="188"/>
      <c r="K88" s="188"/>
      <c r="L88" s="182"/>
      <c r="M88" s="183"/>
      <c r="N88" s="183"/>
      <c r="O88" s="183"/>
      <c r="P88" s="183"/>
      <c r="Q88" s="183"/>
      <c r="R88" s="184"/>
      <c r="S88" s="184"/>
    </row>
    <row r="89" spans="1:19" ht="13.2" x14ac:dyDescent="0.25">
      <c r="A89" s="25"/>
      <c r="B89" s="399" t="s">
        <v>11</v>
      </c>
      <c r="C89" s="25">
        <v>15031</v>
      </c>
      <c r="D89" s="25">
        <v>182</v>
      </c>
      <c r="E89" s="25">
        <v>15213</v>
      </c>
      <c r="F89" s="25" t="str">
        <f t="shared" si="7"/>
        <v>2005*</v>
      </c>
      <c r="G89">
        <f>100*SUM(E89:E93)/SUM(E$65:E$105)</f>
        <v>32.182429364579932</v>
      </c>
      <c r="I89" s="395" t="s">
        <v>11</v>
      </c>
      <c r="J89" s="188">
        <f t="shared" ref="J89:K93" si="10">C89</f>
        <v>15031</v>
      </c>
      <c r="K89" s="188">
        <f t="shared" si="10"/>
        <v>182</v>
      </c>
      <c r="L89" s="182" t="str">
        <f t="shared" si="5"/>
        <v>2005*</v>
      </c>
      <c r="M89" s="183"/>
      <c r="N89" s="183"/>
      <c r="O89" s="183"/>
      <c r="P89" s="183"/>
      <c r="Q89" s="183"/>
      <c r="R89" s="184"/>
      <c r="S89" s="184"/>
    </row>
    <row r="90" spans="1:19" ht="13.2" x14ac:dyDescent="0.25">
      <c r="A90" s="25"/>
      <c r="B90" s="399"/>
      <c r="C90" s="25">
        <v>15872</v>
      </c>
      <c r="D90" s="25">
        <v>234</v>
      </c>
      <c r="E90" s="25">
        <v>16106</v>
      </c>
      <c r="F90" s="25">
        <f t="shared" si="7"/>
        <v>2006</v>
      </c>
      <c r="I90" s="395"/>
      <c r="J90" s="188">
        <f t="shared" si="10"/>
        <v>15872</v>
      </c>
      <c r="K90" s="188">
        <f t="shared" si="10"/>
        <v>234</v>
      </c>
      <c r="L90" s="182">
        <f t="shared" si="5"/>
        <v>2006</v>
      </c>
      <c r="M90" s="183"/>
      <c r="N90" s="183"/>
      <c r="O90" s="183"/>
      <c r="P90" s="183"/>
      <c r="Q90" s="183"/>
      <c r="R90" s="184"/>
      <c r="S90" s="184"/>
    </row>
    <row r="91" spans="1:19" ht="13.2" x14ac:dyDescent="0.25">
      <c r="A91" s="25"/>
      <c r="B91" s="399"/>
      <c r="C91" s="25">
        <v>16678</v>
      </c>
      <c r="D91" s="25">
        <v>208</v>
      </c>
      <c r="E91" s="25">
        <v>16886</v>
      </c>
      <c r="F91" s="25">
        <f t="shared" si="7"/>
        <v>2007</v>
      </c>
      <c r="I91" s="395"/>
      <c r="J91" s="188">
        <f t="shared" si="10"/>
        <v>16678</v>
      </c>
      <c r="K91" s="188">
        <f t="shared" si="10"/>
        <v>208</v>
      </c>
      <c r="L91" s="182">
        <f t="shared" si="5"/>
        <v>2007</v>
      </c>
      <c r="M91" s="183"/>
      <c r="N91" s="183"/>
      <c r="O91" s="183"/>
      <c r="P91" s="183"/>
      <c r="Q91" s="183"/>
      <c r="R91" s="184"/>
      <c r="S91" s="184"/>
    </row>
    <row r="92" spans="1:19" ht="13.2" x14ac:dyDescent="0.25">
      <c r="A92" s="25"/>
      <c r="B92" s="399"/>
      <c r="C92" s="25">
        <v>16445</v>
      </c>
      <c r="D92" s="25">
        <v>171</v>
      </c>
      <c r="E92" s="25">
        <v>16616</v>
      </c>
      <c r="F92" s="25">
        <f t="shared" si="7"/>
        <v>2008</v>
      </c>
      <c r="I92" s="395"/>
      <c r="J92" s="188">
        <f t="shared" si="10"/>
        <v>16445</v>
      </c>
      <c r="K92" s="188">
        <f t="shared" si="10"/>
        <v>171</v>
      </c>
      <c r="L92" s="182">
        <f t="shared" si="5"/>
        <v>2008</v>
      </c>
      <c r="M92" s="183"/>
      <c r="N92" s="183"/>
      <c r="O92" s="183"/>
      <c r="P92" s="183"/>
      <c r="Q92" s="183"/>
      <c r="R92" s="184"/>
      <c r="S92" s="184"/>
    </row>
    <row r="93" spans="1:19" ht="13.2" x14ac:dyDescent="0.25">
      <c r="A93" s="25"/>
      <c r="B93" s="399"/>
      <c r="C93" s="25">
        <v>15897</v>
      </c>
      <c r="D93" s="25">
        <v>85</v>
      </c>
      <c r="E93" s="25">
        <v>15982</v>
      </c>
      <c r="F93" s="25">
        <f t="shared" si="7"/>
        <v>2009</v>
      </c>
      <c r="I93" s="395"/>
      <c r="J93" s="188">
        <f t="shared" si="10"/>
        <v>15897</v>
      </c>
      <c r="K93" s="188">
        <f t="shared" si="10"/>
        <v>85</v>
      </c>
      <c r="L93" s="182">
        <f t="shared" si="5"/>
        <v>2009</v>
      </c>
      <c r="M93" s="183"/>
      <c r="N93" s="183"/>
      <c r="O93" s="183"/>
      <c r="P93" s="183"/>
      <c r="Q93" s="183"/>
      <c r="R93" s="184"/>
      <c r="S93" s="184"/>
    </row>
    <row r="94" spans="1:19" ht="13.2" x14ac:dyDescent="0.25">
      <c r="A94" s="25"/>
      <c r="B94" s="38"/>
      <c r="C94" s="25"/>
      <c r="D94" s="25"/>
      <c r="E94" s="25"/>
      <c r="F94" s="25"/>
      <c r="I94" s="187"/>
      <c r="J94" s="188"/>
      <c r="K94" s="188"/>
      <c r="L94" s="182"/>
      <c r="M94" s="183"/>
      <c r="N94" s="183"/>
      <c r="O94" s="183"/>
      <c r="P94" s="183"/>
      <c r="Q94" s="183"/>
      <c r="R94" s="184"/>
      <c r="S94" s="184"/>
    </row>
    <row r="95" spans="1:19" ht="13.2" x14ac:dyDescent="0.25">
      <c r="A95" s="25"/>
      <c r="B95" s="399" t="s">
        <v>12</v>
      </c>
      <c r="C95" s="25">
        <v>97</v>
      </c>
      <c r="D95" s="25">
        <v>611</v>
      </c>
      <c r="E95" s="25">
        <v>708</v>
      </c>
      <c r="F95" s="25" t="str">
        <f t="shared" si="7"/>
        <v>2005*</v>
      </c>
      <c r="G95">
        <f>100*SUM(E95:E99)/SUM(E$65:E$105)</f>
        <v>1.4354105098813914</v>
      </c>
      <c r="I95" s="397" t="s">
        <v>12</v>
      </c>
      <c r="J95" s="188">
        <f t="shared" ref="J95:K99" si="11">C95</f>
        <v>97</v>
      </c>
      <c r="K95" s="188">
        <f t="shared" si="11"/>
        <v>611</v>
      </c>
      <c r="L95" s="182" t="str">
        <f t="shared" si="5"/>
        <v>2005*</v>
      </c>
      <c r="M95" s="183"/>
      <c r="N95" s="183"/>
      <c r="O95" s="183"/>
      <c r="P95" s="183"/>
      <c r="Q95" s="183"/>
      <c r="R95" s="184"/>
      <c r="S95" s="184"/>
    </row>
    <row r="96" spans="1:19" ht="13.2" x14ac:dyDescent="0.25">
      <c r="A96" s="25"/>
      <c r="B96" s="399"/>
      <c r="C96" s="25">
        <v>57</v>
      </c>
      <c r="D96" s="25">
        <v>599</v>
      </c>
      <c r="E96" s="25">
        <v>656</v>
      </c>
      <c r="F96" s="25">
        <f t="shared" si="7"/>
        <v>2006</v>
      </c>
      <c r="I96" s="397"/>
      <c r="J96" s="188">
        <f t="shared" si="11"/>
        <v>57</v>
      </c>
      <c r="K96" s="188">
        <f t="shared" si="11"/>
        <v>599</v>
      </c>
      <c r="L96" s="182">
        <f t="shared" si="5"/>
        <v>2006</v>
      </c>
      <c r="M96" s="183"/>
      <c r="N96" s="183"/>
      <c r="O96" s="183"/>
      <c r="P96" s="183"/>
      <c r="Q96" s="183"/>
      <c r="R96" s="184"/>
      <c r="S96" s="184"/>
    </row>
    <row r="97" spans="1:19" ht="13.2" x14ac:dyDescent="0.25">
      <c r="A97" s="25"/>
      <c r="B97" s="399"/>
      <c r="C97" s="25">
        <v>105</v>
      </c>
      <c r="D97" s="25">
        <v>592</v>
      </c>
      <c r="E97" s="25">
        <v>697</v>
      </c>
      <c r="F97" s="25">
        <f t="shared" si="7"/>
        <v>2007</v>
      </c>
      <c r="I97" s="397"/>
      <c r="J97" s="188">
        <f t="shared" si="11"/>
        <v>105</v>
      </c>
      <c r="K97" s="188">
        <f t="shared" si="11"/>
        <v>592</v>
      </c>
      <c r="L97" s="182">
        <f t="shared" si="5"/>
        <v>2007</v>
      </c>
      <c r="M97" s="183"/>
      <c r="N97" s="183"/>
      <c r="O97" s="183"/>
      <c r="P97" s="183"/>
      <c r="Q97" s="183"/>
      <c r="R97" s="184"/>
      <c r="S97" s="184"/>
    </row>
    <row r="98" spans="1:19" ht="13.2" x14ac:dyDescent="0.25">
      <c r="A98" s="25"/>
      <c r="B98" s="399"/>
      <c r="C98" s="25">
        <v>99</v>
      </c>
      <c r="D98" s="25">
        <v>774</v>
      </c>
      <c r="E98" s="25">
        <v>873</v>
      </c>
      <c r="F98" s="25">
        <f t="shared" si="7"/>
        <v>2008</v>
      </c>
      <c r="I98" s="397"/>
      <c r="J98" s="188">
        <f t="shared" si="11"/>
        <v>99</v>
      </c>
      <c r="K98" s="188">
        <f t="shared" si="11"/>
        <v>774</v>
      </c>
      <c r="L98" s="182">
        <f t="shared" si="5"/>
        <v>2008</v>
      </c>
      <c r="M98" s="183"/>
      <c r="N98" s="183"/>
      <c r="O98" s="183"/>
      <c r="P98" s="183"/>
      <c r="Q98" s="183"/>
      <c r="R98" s="184"/>
      <c r="S98" s="184"/>
    </row>
    <row r="99" spans="1:19" ht="13.2" x14ac:dyDescent="0.25">
      <c r="A99" s="25"/>
      <c r="B99" s="399"/>
      <c r="C99" s="25">
        <v>86</v>
      </c>
      <c r="D99" s="25">
        <v>584</v>
      </c>
      <c r="E99" s="25">
        <v>670</v>
      </c>
      <c r="F99" s="25">
        <f t="shared" si="7"/>
        <v>2009</v>
      </c>
      <c r="I99" s="397"/>
      <c r="J99" s="188">
        <f t="shared" si="11"/>
        <v>86</v>
      </c>
      <c r="K99" s="188">
        <f t="shared" si="11"/>
        <v>584</v>
      </c>
      <c r="L99" s="182">
        <f t="shared" si="5"/>
        <v>2009</v>
      </c>
      <c r="M99" s="183"/>
      <c r="N99" s="183"/>
      <c r="O99" s="183"/>
      <c r="P99" s="183"/>
      <c r="Q99" s="183"/>
      <c r="R99" s="184"/>
      <c r="S99" s="184"/>
    </row>
    <row r="100" spans="1:19" ht="13.2" x14ac:dyDescent="0.25">
      <c r="A100" s="25"/>
      <c r="B100" s="38"/>
      <c r="C100" s="25"/>
      <c r="D100" s="25"/>
      <c r="E100" s="25"/>
      <c r="F100" s="25"/>
      <c r="I100" s="187"/>
      <c r="J100" s="188"/>
      <c r="K100" s="188"/>
      <c r="L100" s="182"/>
      <c r="M100" s="183"/>
      <c r="N100" s="183"/>
      <c r="O100" s="183"/>
      <c r="P100" s="183"/>
      <c r="Q100" s="183"/>
      <c r="R100" s="184"/>
      <c r="S100" s="184"/>
    </row>
    <row r="101" spans="1:19" ht="13.2" x14ac:dyDescent="0.25">
      <c r="A101" s="25"/>
      <c r="B101" s="399" t="s">
        <v>1</v>
      </c>
      <c r="C101" s="25">
        <v>10312</v>
      </c>
      <c r="D101" s="25">
        <v>1915</v>
      </c>
      <c r="E101" s="25">
        <v>12227</v>
      </c>
      <c r="F101" s="25" t="str">
        <f t="shared" si="7"/>
        <v>2005*</v>
      </c>
      <c r="G101">
        <f>100*SUM(E101:E105)/SUM(E$65:E$105)</f>
        <v>25.251913747918973</v>
      </c>
      <c r="I101" s="395" t="s">
        <v>1</v>
      </c>
      <c r="J101" s="188">
        <f t="shared" ref="J101:K105" si="12">C101</f>
        <v>10312</v>
      </c>
      <c r="K101" s="188">
        <f t="shared" si="12"/>
        <v>1915</v>
      </c>
      <c r="L101" s="182" t="str">
        <f t="shared" si="5"/>
        <v>2005*</v>
      </c>
      <c r="M101" s="183"/>
      <c r="N101" s="183"/>
      <c r="O101" s="183"/>
      <c r="P101" s="183"/>
      <c r="Q101" s="183"/>
      <c r="R101" s="184"/>
      <c r="S101" s="184"/>
    </row>
    <row r="102" spans="1:19" ht="13.2" x14ac:dyDescent="0.25">
      <c r="A102" s="25"/>
      <c r="B102" s="399"/>
      <c r="C102" s="25">
        <v>10254</v>
      </c>
      <c r="D102" s="25">
        <v>1980</v>
      </c>
      <c r="E102" s="25">
        <v>12234</v>
      </c>
      <c r="F102" s="25">
        <f t="shared" si="7"/>
        <v>2006</v>
      </c>
      <c r="I102" s="395"/>
      <c r="J102" s="188">
        <f t="shared" si="12"/>
        <v>10254</v>
      </c>
      <c r="K102" s="188">
        <f t="shared" si="12"/>
        <v>1980</v>
      </c>
      <c r="L102" s="182">
        <f t="shared" si="5"/>
        <v>2006</v>
      </c>
      <c r="M102" s="183"/>
      <c r="N102" s="183"/>
      <c r="O102" s="183"/>
      <c r="P102" s="183"/>
      <c r="Q102" s="183"/>
      <c r="R102" s="184"/>
      <c r="S102" s="184"/>
    </row>
    <row r="103" spans="1:19" ht="13.2" x14ac:dyDescent="0.25">
      <c r="A103" s="25"/>
      <c r="B103" s="399"/>
      <c r="C103" s="25">
        <v>9766</v>
      </c>
      <c r="D103" s="25">
        <v>2123</v>
      </c>
      <c r="E103" s="25">
        <v>11889</v>
      </c>
      <c r="F103" s="25">
        <f t="shared" si="7"/>
        <v>2007</v>
      </c>
      <c r="I103" s="395"/>
      <c r="J103" s="188">
        <f t="shared" si="12"/>
        <v>9766</v>
      </c>
      <c r="K103" s="188">
        <f t="shared" si="12"/>
        <v>2123</v>
      </c>
      <c r="L103" s="182">
        <f t="shared" si="5"/>
        <v>2007</v>
      </c>
      <c r="M103" s="183"/>
      <c r="N103" s="183"/>
      <c r="O103" s="183"/>
      <c r="P103" s="183"/>
      <c r="Q103" s="183"/>
      <c r="R103" s="184"/>
      <c r="S103" s="184"/>
    </row>
    <row r="104" spans="1:19" ht="13.2" x14ac:dyDescent="0.25">
      <c r="A104" s="25"/>
      <c r="B104" s="399"/>
      <c r="C104" s="25">
        <v>11179</v>
      </c>
      <c r="D104" s="25">
        <v>2294</v>
      </c>
      <c r="E104" s="25">
        <v>13473</v>
      </c>
      <c r="F104" s="25">
        <f t="shared" si="7"/>
        <v>2008</v>
      </c>
      <c r="I104" s="395"/>
      <c r="J104" s="188">
        <f t="shared" si="12"/>
        <v>11179</v>
      </c>
      <c r="K104" s="188">
        <f t="shared" si="12"/>
        <v>2294</v>
      </c>
      <c r="L104" s="182">
        <f t="shared" si="5"/>
        <v>2008</v>
      </c>
      <c r="M104" s="183"/>
      <c r="N104" s="183"/>
      <c r="O104" s="183"/>
      <c r="P104" s="183"/>
      <c r="Q104" s="183"/>
      <c r="R104" s="184"/>
      <c r="S104" s="184"/>
    </row>
    <row r="105" spans="1:19" ht="13.2" x14ac:dyDescent="0.25">
      <c r="A105" s="25"/>
      <c r="B105" s="399"/>
      <c r="C105" s="25">
        <v>11259</v>
      </c>
      <c r="D105" s="25">
        <v>2320</v>
      </c>
      <c r="E105" s="25">
        <v>13579</v>
      </c>
      <c r="F105" s="25">
        <f t="shared" si="7"/>
        <v>2009</v>
      </c>
      <c r="I105" s="395"/>
      <c r="J105" s="188">
        <f t="shared" si="12"/>
        <v>11259</v>
      </c>
      <c r="K105" s="188">
        <f t="shared" si="12"/>
        <v>2320</v>
      </c>
      <c r="L105" s="182">
        <f t="shared" si="5"/>
        <v>2009</v>
      </c>
      <c r="M105" s="183"/>
      <c r="N105" s="183"/>
      <c r="O105" s="183"/>
      <c r="P105" s="183"/>
      <c r="Q105" s="183"/>
      <c r="R105" s="184"/>
      <c r="S105" s="184"/>
    </row>
    <row r="106" spans="1:19" x14ac:dyDescent="0.25">
      <c r="I106" s="183"/>
      <c r="J106" s="183"/>
      <c r="K106" s="183"/>
      <c r="L106" s="186"/>
      <c r="M106" s="183"/>
      <c r="N106" s="183"/>
      <c r="O106" s="183"/>
      <c r="P106" s="183"/>
      <c r="Q106" s="183"/>
      <c r="R106" s="184"/>
      <c r="S106" s="184"/>
    </row>
    <row r="107" spans="1:19" x14ac:dyDescent="0.25">
      <c r="I107" s="183"/>
      <c r="J107" s="183"/>
      <c r="K107" s="183"/>
      <c r="L107" s="186"/>
      <c r="M107" s="183"/>
      <c r="N107" s="183"/>
      <c r="O107" s="183"/>
      <c r="P107" s="183"/>
      <c r="Q107" s="183"/>
      <c r="R107" s="184"/>
      <c r="S107" s="184"/>
    </row>
    <row r="108" spans="1:19" x14ac:dyDescent="0.25">
      <c r="I108" s="183"/>
      <c r="J108" s="183"/>
      <c r="K108" s="183"/>
      <c r="L108" s="186"/>
      <c r="M108" s="183"/>
      <c r="N108" s="183"/>
      <c r="O108" s="183"/>
      <c r="P108" s="183"/>
      <c r="Q108" s="183"/>
      <c r="R108" s="183"/>
      <c r="S108" s="183"/>
    </row>
    <row r="111" spans="1:19" s="34" customFormat="1" x14ac:dyDescent="0.25"/>
  </sheetData>
  <mergeCells count="30">
    <mergeCell ref="I101:I105"/>
    <mergeCell ref="I83:I87"/>
    <mergeCell ref="B89:B93"/>
    <mergeCell ref="I89:I93"/>
    <mergeCell ref="B95:B99"/>
    <mergeCell ref="I95:I99"/>
    <mergeCell ref="B83:B87"/>
    <mergeCell ref="B101:B105"/>
    <mergeCell ref="I71:I75"/>
    <mergeCell ref="B77:B81"/>
    <mergeCell ref="I77:I81"/>
    <mergeCell ref="D7:E7"/>
    <mergeCell ref="I10:I14"/>
    <mergeCell ref="I16:I20"/>
    <mergeCell ref="I22:I26"/>
    <mergeCell ref="I28:I32"/>
    <mergeCell ref="I46:I50"/>
    <mergeCell ref="D62:E62"/>
    <mergeCell ref="B65:B69"/>
    <mergeCell ref="B34:B38"/>
    <mergeCell ref="B40:B44"/>
    <mergeCell ref="B46:B50"/>
    <mergeCell ref="I65:I69"/>
    <mergeCell ref="B71:B75"/>
    <mergeCell ref="I40:I44"/>
    <mergeCell ref="B10:B14"/>
    <mergeCell ref="B16:B20"/>
    <mergeCell ref="B22:B26"/>
    <mergeCell ref="B28:B32"/>
    <mergeCell ref="I34:I38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O173"/>
  <sheetViews>
    <sheetView workbookViewId="0"/>
  </sheetViews>
  <sheetFormatPr defaultRowHeight="11.4" x14ac:dyDescent="0.25"/>
  <cols>
    <col min="1" max="1" width="12" customWidth="1"/>
    <col min="2" max="2" width="12.28515625" customWidth="1"/>
    <col min="3" max="3" width="9.7109375" customWidth="1"/>
    <col min="5" max="5" width="7.85546875" customWidth="1"/>
    <col min="8" max="8" width="13.7109375" customWidth="1"/>
    <col min="9" max="9" width="9.7109375" customWidth="1"/>
    <col min="10" max="10" width="8.42578125" customWidth="1"/>
    <col min="11" max="11" width="7.140625" customWidth="1"/>
    <col min="12" max="12" width="7.28515625" customWidth="1"/>
    <col min="26" max="26" width="10" customWidth="1"/>
    <col min="27" max="27" width="9.7109375" customWidth="1"/>
  </cols>
  <sheetData>
    <row r="2" spans="1:19" ht="13.2" x14ac:dyDescent="0.25">
      <c r="A2" s="7" t="s">
        <v>62</v>
      </c>
    </row>
    <row r="4" spans="1:19" ht="13.2" x14ac:dyDescent="0.25">
      <c r="B4" s="60" t="s">
        <v>203</v>
      </c>
    </row>
    <row r="5" spans="1:19" ht="13.2" x14ac:dyDescent="0.25">
      <c r="A5" s="26" t="s">
        <v>188</v>
      </c>
      <c r="B5" s="42"/>
      <c r="C5" s="26" t="s">
        <v>189</v>
      </c>
      <c r="D5" s="396">
        <v>40490</v>
      </c>
      <c r="E5" s="396"/>
      <c r="F5" s="25"/>
      <c r="G5" s="25"/>
    </row>
    <row r="6" spans="1:19" ht="39.6" x14ac:dyDescent="0.25">
      <c r="A6" s="25"/>
      <c r="B6" s="47" t="s">
        <v>205</v>
      </c>
      <c r="C6" s="32" t="s">
        <v>204</v>
      </c>
      <c r="D6" s="32" t="s">
        <v>64</v>
      </c>
      <c r="E6" s="32" t="s">
        <v>65</v>
      </c>
      <c r="F6" s="25" t="s">
        <v>13</v>
      </c>
      <c r="G6" s="25" t="s">
        <v>3</v>
      </c>
      <c r="I6" s="180" t="str">
        <f>B6</f>
        <v>Kuljet-tajan ikä</v>
      </c>
      <c r="J6" s="193" t="str">
        <f>C6</f>
        <v>Luminen ja jäinen</v>
      </c>
      <c r="K6" s="193" t="str">
        <f>D6</f>
        <v>Vetinen</v>
      </c>
      <c r="L6" s="193" t="str">
        <f>E6</f>
        <v>Paljas, kuiva</v>
      </c>
      <c r="M6" s="182" t="s">
        <v>192</v>
      </c>
      <c r="N6" s="183"/>
      <c r="O6" s="183"/>
      <c r="P6" s="183"/>
      <c r="Q6" s="183"/>
      <c r="R6" s="183"/>
      <c r="S6" s="1"/>
    </row>
    <row r="7" spans="1:19" ht="13.2" x14ac:dyDescent="0.25">
      <c r="A7" s="25"/>
      <c r="B7" s="25"/>
      <c r="C7" s="39"/>
      <c r="D7" s="39"/>
      <c r="E7" s="39"/>
      <c r="F7" s="25"/>
      <c r="G7" s="25"/>
      <c r="I7" s="190"/>
      <c r="J7" s="181"/>
      <c r="K7" s="181"/>
      <c r="L7" s="181"/>
      <c r="M7" s="186"/>
      <c r="N7" s="183"/>
      <c r="O7" s="183"/>
      <c r="P7" s="183"/>
      <c r="Q7" s="183"/>
      <c r="R7" s="183"/>
      <c r="S7" s="1"/>
    </row>
    <row r="8" spans="1:19" ht="13.2" x14ac:dyDescent="0.25">
      <c r="A8" s="25"/>
      <c r="B8" s="38" t="s">
        <v>267</v>
      </c>
      <c r="C8" s="305">
        <v>237</v>
      </c>
      <c r="D8" s="305">
        <v>277</v>
      </c>
      <c r="E8" s="305">
        <v>1885</v>
      </c>
      <c r="F8" s="25">
        <v>2399</v>
      </c>
      <c r="G8" s="44" t="s">
        <v>258</v>
      </c>
      <c r="I8" s="397" t="str">
        <f>B8</f>
        <v>Alle 18 vuotta</v>
      </c>
      <c r="J8" s="202">
        <f>C8</f>
        <v>237</v>
      </c>
      <c r="K8" s="202">
        <f>D8</f>
        <v>277</v>
      </c>
      <c r="L8" s="202">
        <f>E8</f>
        <v>1885</v>
      </c>
      <c r="M8" s="182" t="str">
        <f>G8</f>
        <v>2005*</v>
      </c>
      <c r="N8" s="183"/>
      <c r="O8" s="183"/>
      <c r="P8" s="183"/>
      <c r="Q8" s="183"/>
      <c r="R8" s="183"/>
      <c r="S8" s="1"/>
    </row>
    <row r="9" spans="1:19" ht="13.2" x14ac:dyDescent="0.25">
      <c r="A9" s="25"/>
      <c r="B9" s="38"/>
      <c r="C9" s="305">
        <v>238</v>
      </c>
      <c r="D9" s="305">
        <v>338</v>
      </c>
      <c r="E9" s="305">
        <v>2103</v>
      </c>
      <c r="F9" s="25">
        <v>2679</v>
      </c>
      <c r="G9" s="25">
        <v>2006</v>
      </c>
      <c r="I9" s="397"/>
      <c r="J9" s="202">
        <f t="shared" ref="J9:J48" si="0">C9</f>
        <v>238</v>
      </c>
      <c r="K9" s="202">
        <f t="shared" ref="K9:K48" si="1">D9</f>
        <v>338</v>
      </c>
      <c r="L9" s="202">
        <f t="shared" ref="L9:L48" si="2">E9</f>
        <v>2103</v>
      </c>
      <c r="M9" s="182">
        <f t="shared" ref="M9:M48" si="3">G9</f>
        <v>2006</v>
      </c>
      <c r="N9" s="183"/>
      <c r="O9" s="183"/>
      <c r="P9" s="183"/>
      <c r="Q9" s="183"/>
      <c r="R9" s="183"/>
      <c r="S9" s="1"/>
    </row>
    <row r="10" spans="1:19" ht="13.2" x14ac:dyDescent="0.25">
      <c r="A10" s="25"/>
      <c r="B10" s="38"/>
      <c r="C10" s="305">
        <v>261</v>
      </c>
      <c r="D10" s="305">
        <v>430</v>
      </c>
      <c r="E10" s="305">
        <v>2367</v>
      </c>
      <c r="F10" s="25">
        <v>3058</v>
      </c>
      <c r="G10" s="25">
        <v>2007</v>
      </c>
      <c r="I10" s="397"/>
      <c r="J10" s="202">
        <f t="shared" si="0"/>
        <v>261</v>
      </c>
      <c r="K10" s="202">
        <f t="shared" si="1"/>
        <v>430</v>
      </c>
      <c r="L10" s="202">
        <f t="shared" si="2"/>
        <v>2367</v>
      </c>
      <c r="M10" s="182">
        <f t="shared" si="3"/>
        <v>2007</v>
      </c>
      <c r="N10" s="183"/>
      <c r="O10" s="183"/>
      <c r="P10" s="183"/>
      <c r="Q10" s="183"/>
      <c r="R10" s="183"/>
      <c r="S10" s="1"/>
    </row>
    <row r="11" spans="1:19" ht="13.2" x14ac:dyDescent="0.25">
      <c r="A11" s="25"/>
      <c r="B11" s="38"/>
      <c r="C11" s="305">
        <v>302</v>
      </c>
      <c r="D11" s="305">
        <v>510</v>
      </c>
      <c r="E11" s="305">
        <v>2592</v>
      </c>
      <c r="F11" s="25">
        <v>3404</v>
      </c>
      <c r="G11" s="25">
        <v>2008</v>
      </c>
      <c r="I11" s="397"/>
      <c r="J11" s="202">
        <f t="shared" si="0"/>
        <v>302</v>
      </c>
      <c r="K11" s="202">
        <f t="shared" si="1"/>
        <v>510</v>
      </c>
      <c r="L11" s="202">
        <f t="shared" si="2"/>
        <v>2592</v>
      </c>
      <c r="M11" s="182">
        <f t="shared" si="3"/>
        <v>2008</v>
      </c>
      <c r="N11" s="183"/>
      <c r="O11" s="183"/>
      <c r="P11" s="183"/>
      <c r="Q11" s="183"/>
      <c r="R11" s="183"/>
      <c r="S11" s="1"/>
    </row>
    <row r="12" spans="1:19" ht="13.2" x14ac:dyDescent="0.25">
      <c r="A12" s="25"/>
      <c r="B12" s="38"/>
      <c r="C12" s="305">
        <v>404</v>
      </c>
      <c r="D12" s="305">
        <v>444</v>
      </c>
      <c r="E12" s="305">
        <v>3134</v>
      </c>
      <c r="F12" s="25">
        <v>3982</v>
      </c>
      <c r="G12" s="25">
        <v>2009</v>
      </c>
      <c r="H12" s="172"/>
      <c r="I12" s="397"/>
      <c r="J12" s="202">
        <f t="shared" si="0"/>
        <v>404</v>
      </c>
      <c r="K12" s="202">
        <f t="shared" si="1"/>
        <v>444</v>
      </c>
      <c r="L12" s="202">
        <f t="shared" si="2"/>
        <v>3134</v>
      </c>
      <c r="M12" s="182">
        <f t="shared" si="3"/>
        <v>2009</v>
      </c>
      <c r="N12" s="183"/>
      <c r="O12" s="183"/>
      <c r="P12" s="183"/>
      <c r="Q12" s="183"/>
      <c r="R12" s="183"/>
      <c r="S12" s="1"/>
    </row>
    <row r="13" spans="1:19" ht="13.2" x14ac:dyDescent="0.25">
      <c r="A13" s="25"/>
      <c r="B13" s="25"/>
      <c r="C13" s="25"/>
      <c r="D13" s="25"/>
      <c r="E13" s="25"/>
      <c r="F13" s="25"/>
      <c r="G13" s="25"/>
      <c r="I13" s="189"/>
      <c r="J13" s="202"/>
      <c r="K13" s="202"/>
      <c r="L13" s="202"/>
      <c r="M13" s="182"/>
      <c r="N13" s="183"/>
      <c r="O13" s="183"/>
      <c r="P13" s="183"/>
      <c r="Q13" s="183"/>
      <c r="R13" s="183"/>
      <c r="S13" s="1"/>
    </row>
    <row r="14" spans="1:19" ht="13.2" x14ac:dyDescent="0.25">
      <c r="A14" s="25"/>
      <c r="B14" s="38" t="s">
        <v>268</v>
      </c>
      <c r="C14" s="305">
        <v>2754</v>
      </c>
      <c r="D14" s="305">
        <v>962</v>
      </c>
      <c r="E14" s="305">
        <v>4618</v>
      </c>
      <c r="F14" s="25">
        <v>8334</v>
      </c>
      <c r="G14" s="25" t="str">
        <f>G8</f>
        <v>2005*</v>
      </c>
      <c r="I14" s="397" t="str">
        <f>B14</f>
        <v>18-20 vuotta</v>
      </c>
      <c r="J14" s="202">
        <f t="shared" si="0"/>
        <v>2754</v>
      </c>
      <c r="K14" s="202">
        <f t="shared" si="1"/>
        <v>962</v>
      </c>
      <c r="L14" s="202">
        <f t="shared" si="2"/>
        <v>4618</v>
      </c>
      <c r="M14" s="182" t="str">
        <f t="shared" si="3"/>
        <v>2005*</v>
      </c>
      <c r="N14" s="183"/>
      <c r="O14" s="183"/>
      <c r="P14" s="183"/>
      <c r="Q14" s="183"/>
      <c r="R14" s="183"/>
      <c r="S14" s="1"/>
    </row>
    <row r="15" spans="1:19" ht="13.2" x14ac:dyDescent="0.25">
      <c r="A15" s="25"/>
      <c r="B15" s="38"/>
      <c r="C15" s="305">
        <v>2521</v>
      </c>
      <c r="D15" s="305">
        <v>1026</v>
      </c>
      <c r="E15" s="305">
        <v>4037</v>
      </c>
      <c r="F15" s="25">
        <v>7584</v>
      </c>
      <c r="G15" s="25">
        <f t="shared" ref="G15:G48" si="4">G9</f>
        <v>2006</v>
      </c>
      <c r="I15" s="397"/>
      <c r="J15" s="202">
        <f t="shared" si="0"/>
        <v>2521</v>
      </c>
      <c r="K15" s="202">
        <f t="shared" si="1"/>
        <v>1026</v>
      </c>
      <c r="L15" s="202">
        <f t="shared" si="2"/>
        <v>4037</v>
      </c>
      <c r="M15" s="182">
        <f t="shared" si="3"/>
        <v>2006</v>
      </c>
      <c r="N15" s="183"/>
      <c r="O15" s="183"/>
      <c r="P15" s="183"/>
      <c r="Q15" s="183"/>
      <c r="R15" s="183"/>
      <c r="S15" s="1"/>
    </row>
    <row r="16" spans="1:19" ht="13.2" x14ac:dyDescent="0.25">
      <c r="A16" s="25"/>
      <c r="B16" s="38"/>
      <c r="C16" s="305">
        <v>1884</v>
      </c>
      <c r="D16" s="305">
        <v>1102</v>
      </c>
      <c r="E16" s="305">
        <v>4608</v>
      </c>
      <c r="F16" s="25">
        <v>7594</v>
      </c>
      <c r="G16" s="25">
        <f t="shared" si="4"/>
        <v>2007</v>
      </c>
      <c r="I16" s="397"/>
      <c r="J16" s="202">
        <f t="shared" si="0"/>
        <v>1884</v>
      </c>
      <c r="K16" s="202">
        <f t="shared" si="1"/>
        <v>1102</v>
      </c>
      <c r="L16" s="202">
        <f t="shared" si="2"/>
        <v>4608</v>
      </c>
      <c r="M16" s="182">
        <f t="shared" si="3"/>
        <v>2007</v>
      </c>
      <c r="N16" s="183"/>
      <c r="O16" s="183"/>
      <c r="P16" s="183"/>
      <c r="Q16" s="183"/>
      <c r="R16" s="183"/>
      <c r="S16" s="1"/>
    </row>
    <row r="17" spans="1:19" ht="13.2" x14ac:dyDescent="0.25">
      <c r="A17" s="25"/>
      <c r="B17" s="38"/>
      <c r="C17" s="305">
        <v>2131</v>
      </c>
      <c r="D17" s="305">
        <v>1298</v>
      </c>
      <c r="E17" s="305">
        <v>4461</v>
      </c>
      <c r="F17" s="25">
        <v>7890</v>
      </c>
      <c r="G17" s="25">
        <f t="shared" si="4"/>
        <v>2008</v>
      </c>
      <c r="I17" s="397"/>
      <c r="J17" s="202">
        <f t="shared" si="0"/>
        <v>2131</v>
      </c>
      <c r="K17" s="202">
        <f t="shared" si="1"/>
        <v>1298</v>
      </c>
      <c r="L17" s="202">
        <f t="shared" si="2"/>
        <v>4461</v>
      </c>
      <c r="M17" s="182">
        <f t="shared" si="3"/>
        <v>2008</v>
      </c>
      <c r="N17" s="183"/>
      <c r="O17" s="183"/>
      <c r="P17" s="183"/>
      <c r="Q17" s="183"/>
      <c r="R17" s="183"/>
      <c r="S17" s="1"/>
    </row>
    <row r="18" spans="1:19" ht="13.2" x14ac:dyDescent="0.25">
      <c r="A18" s="25"/>
      <c r="B18" s="38"/>
      <c r="C18" s="305">
        <v>2456</v>
      </c>
      <c r="D18" s="305">
        <v>900</v>
      </c>
      <c r="E18" s="305">
        <v>4325</v>
      </c>
      <c r="F18" s="25">
        <v>7681</v>
      </c>
      <c r="G18" s="25">
        <f t="shared" si="4"/>
        <v>2009</v>
      </c>
      <c r="H18" s="172"/>
      <c r="I18" s="397"/>
      <c r="J18" s="202">
        <f t="shared" si="0"/>
        <v>2456</v>
      </c>
      <c r="K18" s="202">
        <f t="shared" si="1"/>
        <v>900</v>
      </c>
      <c r="L18" s="202">
        <f t="shared" si="2"/>
        <v>4325</v>
      </c>
      <c r="M18" s="182">
        <f t="shared" si="3"/>
        <v>2009</v>
      </c>
      <c r="N18" s="183"/>
      <c r="O18" s="183"/>
      <c r="P18" s="183"/>
      <c r="Q18" s="183"/>
      <c r="R18" s="183"/>
      <c r="S18" s="1"/>
    </row>
    <row r="19" spans="1:19" ht="13.2" x14ac:dyDescent="0.25">
      <c r="A19" s="25"/>
      <c r="B19" s="25"/>
      <c r="C19" s="25"/>
      <c r="D19" s="25"/>
      <c r="E19" s="25"/>
      <c r="F19" s="25"/>
      <c r="G19" s="25"/>
      <c r="I19" s="189"/>
      <c r="J19" s="202"/>
      <c r="K19" s="202"/>
      <c r="L19" s="202"/>
      <c r="M19" s="182"/>
      <c r="N19" s="183"/>
      <c r="O19" s="183"/>
      <c r="P19" s="183"/>
      <c r="Q19" s="183"/>
      <c r="R19" s="183"/>
      <c r="S19" s="1"/>
    </row>
    <row r="20" spans="1:19" ht="13.2" x14ac:dyDescent="0.25">
      <c r="A20" s="25"/>
      <c r="B20" s="38" t="s">
        <v>269</v>
      </c>
      <c r="C20" s="305">
        <v>3003</v>
      </c>
      <c r="D20" s="305">
        <v>868</v>
      </c>
      <c r="E20" s="305">
        <v>4444</v>
      </c>
      <c r="F20" s="25">
        <v>8315</v>
      </c>
      <c r="G20" s="25" t="str">
        <f t="shared" si="4"/>
        <v>2005*</v>
      </c>
      <c r="I20" s="397" t="str">
        <f>B20</f>
        <v>21-24 vuotta</v>
      </c>
      <c r="J20" s="202">
        <f t="shared" si="0"/>
        <v>3003</v>
      </c>
      <c r="K20" s="202">
        <f t="shared" si="1"/>
        <v>868</v>
      </c>
      <c r="L20" s="202">
        <f t="shared" si="2"/>
        <v>4444</v>
      </c>
      <c r="M20" s="182" t="str">
        <f t="shared" si="3"/>
        <v>2005*</v>
      </c>
      <c r="N20" s="183"/>
      <c r="O20" s="183"/>
      <c r="P20" s="183"/>
      <c r="Q20" s="183"/>
      <c r="R20" s="183"/>
      <c r="S20" s="1"/>
    </row>
    <row r="21" spans="1:19" ht="13.2" x14ac:dyDescent="0.25">
      <c r="A21" s="25"/>
      <c r="B21" s="38"/>
      <c r="C21" s="305">
        <v>2907</v>
      </c>
      <c r="D21" s="305">
        <v>957</v>
      </c>
      <c r="E21" s="305">
        <v>3896</v>
      </c>
      <c r="F21" s="25">
        <v>7760</v>
      </c>
      <c r="G21" s="25">
        <f t="shared" si="4"/>
        <v>2006</v>
      </c>
      <c r="I21" s="397"/>
      <c r="J21" s="202">
        <f t="shared" si="0"/>
        <v>2907</v>
      </c>
      <c r="K21" s="202">
        <f t="shared" si="1"/>
        <v>957</v>
      </c>
      <c r="L21" s="202">
        <f t="shared" si="2"/>
        <v>3896</v>
      </c>
      <c r="M21" s="182">
        <f t="shared" si="3"/>
        <v>2006</v>
      </c>
      <c r="N21" s="183"/>
      <c r="O21" s="183"/>
      <c r="P21" s="183"/>
      <c r="Q21" s="183"/>
      <c r="R21" s="183"/>
      <c r="S21" s="1"/>
    </row>
    <row r="22" spans="1:19" ht="13.2" x14ac:dyDescent="0.25">
      <c r="A22" s="25"/>
      <c r="B22" s="38"/>
      <c r="C22" s="305">
        <v>1995</v>
      </c>
      <c r="D22" s="305">
        <v>950</v>
      </c>
      <c r="E22" s="305">
        <v>4231</v>
      </c>
      <c r="F22" s="25">
        <v>7176</v>
      </c>
      <c r="G22" s="25">
        <f t="shared" si="4"/>
        <v>2007</v>
      </c>
      <c r="I22" s="397"/>
      <c r="J22" s="202">
        <f t="shared" si="0"/>
        <v>1995</v>
      </c>
      <c r="K22" s="202">
        <f t="shared" si="1"/>
        <v>950</v>
      </c>
      <c r="L22" s="202">
        <f t="shared" si="2"/>
        <v>4231</v>
      </c>
      <c r="M22" s="182">
        <f t="shared" si="3"/>
        <v>2007</v>
      </c>
      <c r="N22" s="183"/>
      <c r="O22" s="183"/>
      <c r="P22" s="183"/>
      <c r="Q22" s="183"/>
      <c r="R22" s="183"/>
      <c r="S22" s="1"/>
    </row>
    <row r="23" spans="1:19" ht="13.2" x14ac:dyDescent="0.25">
      <c r="A23" s="25"/>
      <c r="B23" s="38"/>
      <c r="C23" s="305">
        <v>1912</v>
      </c>
      <c r="D23" s="305">
        <v>1048</v>
      </c>
      <c r="E23" s="305">
        <v>3857</v>
      </c>
      <c r="F23" s="25">
        <v>6817</v>
      </c>
      <c r="G23" s="25">
        <f t="shared" si="4"/>
        <v>2008</v>
      </c>
      <c r="I23" s="397"/>
      <c r="J23" s="202">
        <f t="shared" si="0"/>
        <v>1912</v>
      </c>
      <c r="K23" s="202">
        <f t="shared" si="1"/>
        <v>1048</v>
      </c>
      <c r="L23" s="202">
        <f t="shared" si="2"/>
        <v>3857</v>
      </c>
      <c r="M23" s="182">
        <f t="shared" si="3"/>
        <v>2008</v>
      </c>
      <c r="N23" s="183"/>
      <c r="O23" s="183"/>
      <c r="P23" s="183"/>
      <c r="Q23" s="183"/>
      <c r="R23" s="183"/>
      <c r="S23" s="1"/>
    </row>
    <row r="24" spans="1:19" ht="13.2" x14ac:dyDescent="0.25">
      <c r="A24" s="25"/>
      <c r="B24" s="38"/>
      <c r="C24" s="305">
        <v>2138</v>
      </c>
      <c r="D24" s="305">
        <v>713</v>
      </c>
      <c r="E24" s="305">
        <v>3683</v>
      </c>
      <c r="F24" s="25">
        <v>6534</v>
      </c>
      <c r="G24" s="25">
        <f t="shared" si="4"/>
        <v>2009</v>
      </c>
      <c r="H24" s="172"/>
      <c r="I24" s="397"/>
      <c r="J24" s="202">
        <f t="shared" si="0"/>
        <v>2138</v>
      </c>
      <c r="K24" s="202">
        <f t="shared" si="1"/>
        <v>713</v>
      </c>
      <c r="L24" s="202">
        <f t="shared" si="2"/>
        <v>3683</v>
      </c>
      <c r="M24" s="182">
        <f t="shared" si="3"/>
        <v>2009</v>
      </c>
      <c r="N24" s="183"/>
      <c r="O24" s="183"/>
      <c r="P24" s="183"/>
      <c r="Q24" s="183"/>
      <c r="R24" s="183"/>
      <c r="S24" s="1"/>
    </row>
    <row r="25" spans="1:19" ht="13.2" x14ac:dyDescent="0.25">
      <c r="A25" s="25"/>
      <c r="B25" s="30"/>
      <c r="C25" s="305"/>
      <c r="D25" s="305"/>
      <c r="E25" s="305"/>
      <c r="F25" s="25"/>
      <c r="G25" s="25"/>
      <c r="I25" s="189"/>
      <c r="J25" s="202"/>
      <c r="K25" s="202"/>
      <c r="L25" s="202"/>
      <c r="M25" s="182"/>
      <c r="N25" s="183"/>
      <c r="O25" s="183"/>
      <c r="P25" s="183"/>
      <c r="Q25" s="183"/>
      <c r="R25" s="183"/>
      <c r="S25" s="1"/>
    </row>
    <row r="26" spans="1:19" ht="13.2" x14ac:dyDescent="0.25">
      <c r="A26" s="25"/>
      <c r="B26" s="38" t="s">
        <v>270</v>
      </c>
      <c r="C26" s="305">
        <v>10888</v>
      </c>
      <c r="D26" s="305">
        <v>3151</v>
      </c>
      <c r="E26" s="305">
        <v>17478</v>
      </c>
      <c r="F26" s="25">
        <v>31517</v>
      </c>
      <c r="G26" s="25" t="str">
        <f t="shared" si="4"/>
        <v>2005*</v>
      </c>
      <c r="I26" s="397" t="str">
        <f>B26</f>
        <v>25-44 vuotta</v>
      </c>
      <c r="J26" s="202">
        <f t="shared" si="0"/>
        <v>10888</v>
      </c>
      <c r="K26" s="202">
        <f t="shared" si="1"/>
        <v>3151</v>
      </c>
      <c r="L26" s="202">
        <f t="shared" si="2"/>
        <v>17478</v>
      </c>
      <c r="M26" s="182" t="str">
        <f t="shared" si="3"/>
        <v>2005*</v>
      </c>
      <c r="N26" s="183"/>
      <c r="O26" s="183"/>
      <c r="P26" s="183"/>
      <c r="Q26" s="183"/>
      <c r="R26" s="183"/>
      <c r="S26" s="1"/>
    </row>
    <row r="27" spans="1:19" ht="13.2" x14ac:dyDescent="0.25">
      <c r="A27" s="25"/>
      <c r="B27" s="38"/>
      <c r="C27" s="305">
        <v>10642</v>
      </c>
      <c r="D27" s="305">
        <v>3655</v>
      </c>
      <c r="E27" s="305">
        <v>15457</v>
      </c>
      <c r="F27" s="25">
        <v>29754</v>
      </c>
      <c r="G27" s="25">
        <f t="shared" si="4"/>
        <v>2006</v>
      </c>
      <c r="I27" s="397"/>
      <c r="J27" s="202">
        <f t="shared" si="0"/>
        <v>10642</v>
      </c>
      <c r="K27" s="202">
        <f t="shared" si="1"/>
        <v>3655</v>
      </c>
      <c r="L27" s="202">
        <f t="shared" si="2"/>
        <v>15457</v>
      </c>
      <c r="M27" s="182">
        <f t="shared" si="3"/>
        <v>2006</v>
      </c>
      <c r="N27" s="183"/>
      <c r="O27" s="183"/>
      <c r="P27" s="183"/>
      <c r="Q27" s="183"/>
      <c r="R27" s="183"/>
      <c r="S27" s="1"/>
    </row>
    <row r="28" spans="1:19" ht="13.2" x14ac:dyDescent="0.25">
      <c r="A28" s="25"/>
      <c r="B28" s="38"/>
      <c r="C28" s="305">
        <v>6957</v>
      </c>
      <c r="D28" s="305">
        <v>3751</v>
      </c>
      <c r="E28" s="305">
        <v>16988</v>
      </c>
      <c r="F28" s="25">
        <v>27696</v>
      </c>
      <c r="G28" s="25">
        <f t="shared" si="4"/>
        <v>2007</v>
      </c>
      <c r="I28" s="397"/>
      <c r="J28" s="202">
        <f t="shared" si="0"/>
        <v>6957</v>
      </c>
      <c r="K28" s="202">
        <f t="shared" si="1"/>
        <v>3751</v>
      </c>
      <c r="L28" s="202">
        <f t="shared" si="2"/>
        <v>16988</v>
      </c>
      <c r="M28" s="182">
        <f t="shared" si="3"/>
        <v>2007</v>
      </c>
      <c r="N28" s="183"/>
      <c r="O28" s="183"/>
      <c r="P28" s="183"/>
      <c r="Q28" s="183"/>
      <c r="R28" s="183"/>
      <c r="S28" s="1"/>
    </row>
    <row r="29" spans="1:19" ht="13.2" x14ac:dyDescent="0.25">
      <c r="A29" s="25"/>
      <c r="B29" s="38"/>
      <c r="C29" s="305">
        <v>6746</v>
      </c>
      <c r="D29" s="305">
        <v>4193</v>
      </c>
      <c r="E29" s="305">
        <v>15881</v>
      </c>
      <c r="F29" s="25">
        <v>26820</v>
      </c>
      <c r="G29" s="25">
        <f t="shared" si="4"/>
        <v>2008</v>
      </c>
      <c r="I29" s="397"/>
      <c r="J29" s="202">
        <f t="shared" si="0"/>
        <v>6746</v>
      </c>
      <c r="K29" s="202">
        <f t="shared" si="1"/>
        <v>4193</v>
      </c>
      <c r="L29" s="202">
        <f t="shared" si="2"/>
        <v>15881</v>
      </c>
      <c r="M29" s="182">
        <f t="shared" si="3"/>
        <v>2008</v>
      </c>
      <c r="N29" s="183"/>
      <c r="O29" s="183"/>
      <c r="P29" s="183"/>
      <c r="Q29" s="183"/>
      <c r="R29" s="183"/>
      <c r="S29" s="1"/>
    </row>
    <row r="30" spans="1:19" ht="13.2" x14ac:dyDescent="0.25">
      <c r="A30" s="25"/>
      <c r="B30" s="38"/>
      <c r="C30" s="305">
        <v>8493</v>
      </c>
      <c r="D30" s="305">
        <v>2878</v>
      </c>
      <c r="E30" s="305">
        <v>15395</v>
      </c>
      <c r="F30" s="25">
        <v>26766</v>
      </c>
      <c r="G30" s="25">
        <f t="shared" si="4"/>
        <v>2009</v>
      </c>
      <c r="H30" s="172"/>
      <c r="I30" s="397"/>
      <c r="J30" s="202">
        <f>C30</f>
        <v>8493</v>
      </c>
      <c r="K30" s="202">
        <f t="shared" si="1"/>
        <v>2878</v>
      </c>
      <c r="L30" s="202">
        <f t="shared" si="2"/>
        <v>15395</v>
      </c>
      <c r="M30" s="182">
        <f t="shared" si="3"/>
        <v>2009</v>
      </c>
      <c r="N30" s="183"/>
      <c r="O30" s="183"/>
      <c r="P30" s="183"/>
      <c r="Q30" s="183"/>
      <c r="R30" s="183"/>
      <c r="S30" s="1"/>
    </row>
    <row r="31" spans="1:19" ht="13.2" x14ac:dyDescent="0.25">
      <c r="A31" s="25"/>
      <c r="B31" s="30"/>
      <c r="C31" s="305"/>
      <c r="D31" s="305"/>
      <c r="E31" s="305"/>
      <c r="F31" s="25"/>
      <c r="G31" s="25"/>
      <c r="I31" s="189"/>
      <c r="J31" s="202"/>
      <c r="K31" s="202"/>
      <c r="L31" s="202"/>
      <c r="M31" s="182"/>
      <c r="N31" s="183"/>
      <c r="O31" s="183"/>
      <c r="P31" s="183"/>
      <c r="Q31" s="183"/>
      <c r="R31" s="183"/>
      <c r="S31" s="1"/>
    </row>
    <row r="32" spans="1:19" ht="13.2" x14ac:dyDescent="0.25">
      <c r="A32" s="25"/>
      <c r="B32" s="38" t="s">
        <v>271</v>
      </c>
      <c r="C32" s="305">
        <v>8337</v>
      </c>
      <c r="D32" s="305">
        <v>2457</v>
      </c>
      <c r="E32" s="305">
        <v>14754</v>
      </c>
      <c r="F32" s="25">
        <v>25548</v>
      </c>
      <c r="G32" s="25" t="str">
        <f t="shared" si="4"/>
        <v>2005*</v>
      </c>
      <c r="I32" s="397" t="str">
        <f>B32</f>
        <v>45-64 vuotta</v>
      </c>
      <c r="J32" s="202">
        <f t="shared" si="0"/>
        <v>8337</v>
      </c>
      <c r="K32" s="202">
        <f t="shared" si="1"/>
        <v>2457</v>
      </c>
      <c r="L32" s="202">
        <f t="shared" si="2"/>
        <v>14754</v>
      </c>
      <c r="M32" s="182" t="str">
        <f t="shared" si="3"/>
        <v>2005*</v>
      </c>
      <c r="N32" s="183"/>
      <c r="O32" s="183"/>
      <c r="P32" s="183"/>
      <c r="Q32" s="183"/>
      <c r="R32" s="183"/>
      <c r="S32" s="1"/>
    </row>
    <row r="33" spans="1:19" ht="13.2" x14ac:dyDescent="0.25">
      <c r="A33" s="25"/>
      <c r="B33" s="38"/>
      <c r="C33" s="305">
        <v>8522</v>
      </c>
      <c r="D33" s="305">
        <v>2965</v>
      </c>
      <c r="E33" s="305">
        <v>13984</v>
      </c>
      <c r="F33" s="25">
        <v>25471</v>
      </c>
      <c r="G33" s="25">
        <f t="shared" si="4"/>
        <v>2006</v>
      </c>
      <c r="I33" s="397"/>
      <c r="J33" s="202">
        <f t="shared" si="0"/>
        <v>8522</v>
      </c>
      <c r="K33" s="202">
        <f t="shared" si="1"/>
        <v>2965</v>
      </c>
      <c r="L33" s="202">
        <f t="shared" si="2"/>
        <v>13984</v>
      </c>
      <c r="M33" s="182">
        <f t="shared" si="3"/>
        <v>2006</v>
      </c>
      <c r="N33" s="183"/>
      <c r="O33" s="183"/>
      <c r="P33" s="183"/>
      <c r="Q33" s="183"/>
      <c r="R33" s="183"/>
      <c r="S33" s="1"/>
    </row>
    <row r="34" spans="1:19" ht="13.2" x14ac:dyDescent="0.25">
      <c r="A34" s="25"/>
      <c r="B34" s="38"/>
      <c r="C34" s="305">
        <v>5816</v>
      </c>
      <c r="D34" s="305">
        <v>3249</v>
      </c>
      <c r="E34" s="305">
        <v>15769</v>
      </c>
      <c r="F34" s="25">
        <v>24834</v>
      </c>
      <c r="G34" s="25">
        <f t="shared" si="4"/>
        <v>2007</v>
      </c>
      <c r="I34" s="397"/>
      <c r="J34" s="202">
        <f t="shared" si="0"/>
        <v>5816</v>
      </c>
      <c r="K34" s="202">
        <f t="shared" si="1"/>
        <v>3249</v>
      </c>
      <c r="L34" s="202">
        <f t="shared" si="2"/>
        <v>15769</v>
      </c>
      <c r="M34" s="182">
        <f t="shared" si="3"/>
        <v>2007</v>
      </c>
      <c r="N34" s="183"/>
      <c r="O34" s="183"/>
      <c r="P34" s="183"/>
      <c r="Q34" s="183"/>
      <c r="R34" s="183"/>
      <c r="S34" s="1"/>
    </row>
    <row r="35" spans="1:19" ht="13.2" x14ac:dyDescent="0.25">
      <c r="A35" s="25"/>
      <c r="B35" s="38"/>
      <c r="C35" s="305">
        <v>5749</v>
      </c>
      <c r="D35" s="305">
        <v>3839</v>
      </c>
      <c r="E35" s="305">
        <v>15335</v>
      </c>
      <c r="F35" s="25">
        <v>24923</v>
      </c>
      <c r="G35" s="25">
        <f t="shared" si="4"/>
        <v>2008</v>
      </c>
      <c r="I35" s="397"/>
      <c r="J35" s="202">
        <f t="shared" si="0"/>
        <v>5749</v>
      </c>
      <c r="K35" s="202">
        <f t="shared" si="1"/>
        <v>3839</v>
      </c>
      <c r="L35" s="202">
        <f t="shared" si="2"/>
        <v>15335</v>
      </c>
      <c r="M35" s="182">
        <f t="shared" si="3"/>
        <v>2008</v>
      </c>
      <c r="N35" s="183"/>
      <c r="O35" s="183"/>
      <c r="P35" s="183"/>
      <c r="Q35" s="183"/>
      <c r="R35" s="183"/>
      <c r="S35" s="1"/>
    </row>
    <row r="36" spans="1:19" ht="13.2" x14ac:dyDescent="0.25">
      <c r="A36" s="25"/>
      <c r="B36" s="38"/>
      <c r="C36" s="305">
        <v>7226</v>
      </c>
      <c r="D36" s="305">
        <v>2600</v>
      </c>
      <c r="E36" s="305">
        <v>15231</v>
      </c>
      <c r="F36" s="25">
        <v>25057</v>
      </c>
      <c r="G36" s="25">
        <f t="shared" si="4"/>
        <v>2009</v>
      </c>
      <c r="H36" s="172"/>
      <c r="I36" s="397"/>
      <c r="J36" s="202">
        <f t="shared" si="0"/>
        <v>7226</v>
      </c>
      <c r="K36" s="202">
        <f t="shared" si="1"/>
        <v>2600</v>
      </c>
      <c r="L36" s="202">
        <f t="shared" si="2"/>
        <v>15231</v>
      </c>
      <c r="M36" s="182">
        <f t="shared" si="3"/>
        <v>2009</v>
      </c>
      <c r="N36" s="183"/>
      <c r="O36" s="183"/>
      <c r="P36" s="183"/>
      <c r="Q36" s="183"/>
      <c r="R36" s="183"/>
      <c r="S36" s="1"/>
    </row>
    <row r="37" spans="1:19" ht="13.2" x14ac:dyDescent="0.25">
      <c r="A37" s="25"/>
      <c r="B37" s="25"/>
      <c r="C37" s="25"/>
      <c r="D37" s="25"/>
      <c r="E37" s="25"/>
      <c r="F37" s="25"/>
      <c r="G37" s="25"/>
      <c r="I37" s="189"/>
      <c r="J37" s="202"/>
      <c r="K37" s="202"/>
      <c r="L37" s="202"/>
      <c r="M37" s="182"/>
      <c r="N37" s="183"/>
      <c r="O37" s="183"/>
      <c r="P37" s="183"/>
      <c r="Q37" s="183"/>
      <c r="R37" s="183"/>
      <c r="S37" s="1"/>
    </row>
    <row r="38" spans="1:19" ht="12.75" customHeight="1" x14ac:dyDescent="0.25">
      <c r="A38" s="25"/>
      <c r="B38" s="30" t="s">
        <v>272</v>
      </c>
      <c r="C38" s="305">
        <v>2349</v>
      </c>
      <c r="D38" s="305">
        <v>717</v>
      </c>
      <c r="E38" s="305">
        <v>4739</v>
      </c>
      <c r="F38" s="25">
        <v>7805</v>
      </c>
      <c r="G38" s="25" t="str">
        <f t="shared" si="4"/>
        <v>2005*</v>
      </c>
      <c r="I38" s="397" t="str">
        <f>B38</f>
        <v>Yli 64 vuotta</v>
      </c>
      <c r="J38" s="202">
        <f t="shared" si="0"/>
        <v>2349</v>
      </c>
      <c r="K38" s="202">
        <f t="shared" si="1"/>
        <v>717</v>
      </c>
      <c r="L38" s="202">
        <f t="shared" si="2"/>
        <v>4739</v>
      </c>
      <c r="M38" s="182" t="str">
        <f t="shared" si="3"/>
        <v>2005*</v>
      </c>
      <c r="N38" s="183"/>
      <c r="O38" s="183"/>
      <c r="P38" s="183"/>
      <c r="Q38" s="183"/>
      <c r="R38" s="183"/>
      <c r="S38" s="1"/>
    </row>
    <row r="39" spans="1:19" ht="13.2" x14ac:dyDescent="0.25">
      <c r="A39" s="25"/>
      <c r="B39" s="38"/>
      <c r="C39" s="305">
        <v>2467</v>
      </c>
      <c r="D39" s="305">
        <v>972</v>
      </c>
      <c r="E39" s="305">
        <v>4658</v>
      </c>
      <c r="F39" s="25">
        <v>8097</v>
      </c>
      <c r="G39" s="25">
        <f t="shared" si="4"/>
        <v>2006</v>
      </c>
      <c r="I39" s="397"/>
      <c r="J39" s="202">
        <f t="shared" si="0"/>
        <v>2467</v>
      </c>
      <c r="K39" s="202">
        <f t="shared" si="1"/>
        <v>972</v>
      </c>
      <c r="L39" s="202">
        <f t="shared" si="2"/>
        <v>4658</v>
      </c>
      <c r="M39" s="182">
        <f t="shared" si="3"/>
        <v>2006</v>
      </c>
      <c r="N39" s="183"/>
      <c r="O39" s="183"/>
      <c r="P39" s="183"/>
      <c r="Q39" s="183"/>
      <c r="R39" s="183"/>
      <c r="S39" s="1"/>
    </row>
    <row r="40" spans="1:19" ht="13.2" x14ac:dyDescent="0.25">
      <c r="A40" s="25"/>
      <c r="B40" s="38"/>
      <c r="C40" s="305">
        <v>1711</v>
      </c>
      <c r="D40" s="305">
        <v>1001</v>
      </c>
      <c r="E40" s="305">
        <v>5446</v>
      </c>
      <c r="F40" s="25">
        <v>8158</v>
      </c>
      <c r="G40" s="25">
        <f t="shared" si="4"/>
        <v>2007</v>
      </c>
      <c r="I40" s="397"/>
      <c r="J40" s="202">
        <f t="shared" si="0"/>
        <v>1711</v>
      </c>
      <c r="K40" s="202">
        <f t="shared" si="1"/>
        <v>1001</v>
      </c>
      <c r="L40" s="202">
        <f t="shared" si="2"/>
        <v>5446</v>
      </c>
      <c r="M40" s="182">
        <f t="shared" si="3"/>
        <v>2007</v>
      </c>
      <c r="N40" s="183"/>
      <c r="O40" s="183"/>
      <c r="P40" s="183"/>
      <c r="Q40" s="183"/>
      <c r="R40" s="183"/>
      <c r="S40" s="1"/>
    </row>
    <row r="41" spans="1:19" ht="13.2" x14ac:dyDescent="0.25">
      <c r="A41" s="25"/>
      <c r="B41" s="38"/>
      <c r="C41" s="305">
        <v>1738</v>
      </c>
      <c r="D41" s="305">
        <v>1284</v>
      </c>
      <c r="E41" s="305">
        <v>5502</v>
      </c>
      <c r="F41" s="25">
        <v>8524</v>
      </c>
      <c r="G41" s="25">
        <f t="shared" si="4"/>
        <v>2008</v>
      </c>
      <c r="I41" s="397"/>
      <c r="J41" s="202">
        <f t="shared" si="0"/>
        <v>1738</v>
      </c>
      <c r="K41" s="202">
        <f t="shared" si="1"/>
        <v>1284</v>
      </c>
      <c r="L41" s="202">
        <f t="shared" si="2"/>
        <v>5502</v>
      </c>
      <c r="M41" s="182">
        <f t="shared" si="3"/>
        <v>2008</v>
      </c>
      <c r="N41" s="183"/>
      <c r="O41" s="183"/>
      <c r="P41" s="183"/>
      <c r="Q41" s="183"/>
      <c r="R41" s="183"/>
      <c r="S41" s="1"/>
    </row>
    <row r="42" spans="1:19" ht="13.2" x14ac:dyDescent="0.25">
      <c r="A42" s="25"/>
      <c r="B42" s="38"/>
      <c r="C42" s="305">
        <v>2303</v>
      </c>
      <c r="D42" s="305">
        <v>848</v>
      </c>
      <c r="E42" s="305">
        <v>5822</v>
      </c>
      <c r="F42" s="25">
        <v>8973</v>
      </c>
      <c r="G42" s="25">
        <f t="shared" si="4"/>
        <v>2009</v>
      </c>
      <c r="H42" s="172"/>
      <c r="I42" s="397"/>
      <c r="J42" s="202">
        <f t="shared" si="0"/>
        <v>2303</v>
      </c>
      <c r="K42" s="202">
        <f t="shared" si="1"/>
        <v>848</v>
      </c>
      <c r="L42" s="202">
        <f t="shared" si="2"/>
        <v>5822</v>
      </c>
      <c r="M42" s="182">
        <f t="shared" si="3"/>
        <v>2009</v>
      </c>
      <c r="N42" s="183"/>
      <c r="O42" s="183"/>
      <c r="P42" s="183"/>
      <c r="Q42" s="183"/>
      <c r="R42" s="183"/>
      <c r="S42" s="1"/>
    </row>
    <row r="43" spans="1:19" ht="13.2" x14ac:dyDescent="0.25">
      <c r="A43" s="25"/>
      <c r="B43" s="38"/>
      <c r="C43" s="39"/>
      <c r="D43" s="39"/>
      <c r="E43" s="39"/>
      <c r="F43" s="25"/>
      <c r="G43" s="25"/>
      <c r="I43" s="189"/>
      <c r="J43" s="202"/>
      <c r="K43" s="202"/>
      <c r="L43" s="202"/>
      <c r="M43" s="182"/>
      <c r="N43" s="183"/>
      <c r="O43" s="183"/>
      <c r="P43" s="183"/>
      <c r="Q43" s="183"/>
      <c r="R43" s="183"/>
      <c r="S43" s="1"/>
    </row>
    <row r="44" spans="1:19" ht="13.2" x14ac:dyDescent="0.25">
      <c r="A44" s="25"/>
      <c r="B44" s="30" t="s">
        <v>103</v>
      </c>
      <c r="C44" s="305">
        <v>1758</v>
      </c>
      <c r="D44" s="305">
        <v>538</v>
      </c>
      <c r="E44" s="305">
        <v>5324</v>
      </c>
      <c r="F44" s="25">
        <v>7620</v>
      </c>
      <c r="G44" s="25" t="str">
        <f t="shared" si="4"/>
        <v>2005*</v>
      </c>
      <c r="I44" s="397" t="str">
        <f>B44</f>
        <v>Ei tiedossa</v>
      </c>
      <c r="J44" s="202">
        <f t="shared" si="0"/>
        <v>1758</v>
      </c>
      <c r="K44" s="202">
        <f t="shared" si="1"/>
        <v>538</v>
      </c>
      <c r="L44" s="202">
        <f t="shared" si="2"/>
        <v>5324</v>
      </c>
      <c r="M44" s="182" t="str">
        <f t="shared" si="3"/>
        <v>2005*</v>
      </c>
      <c r="N44" s="183"/>
      <c r="O44" s="183"/>
      <c r="P44" s="183"/>
      <c r="Q44" s="183"/>
      <c r="R44" s="183"/>
      <c r="S44" s="1"/>
    </row>
    <row r="45" spans="1:19" ht="13.2" x14ac:dyDescent="0.25">
      <c r="A45" s="25"/>
      <c r="B45" s="38"/>
      <c r="C45" s="305">
        <v>2702</v>
      </c>
      <c r="D45" s="305">
        <v>904</v>
      </c>
      <c r="E45" s="305">
        <v>6321</v>
      </c>
      <c r="F45" s="25">
        <v>9927</v>
      </c>
      <c r="G45" s="25">
        <f t="shared" si="4"/>
        <v>2006</v>
      </c>
      <c r="I45" s="397"/>
      <c r="J45" s="202">
        <f t="shared" si="0"/>
        <v>2702</v>
      </c>
      <c r="K45" s="202">
        <f t="shared" si="1"/>
        <v>904</v>
      </c>
      <c r="L45" s="202">
        <f t="shared" si="2"/>
        <v>6321</v>
      </c>
      <c r="M45" s="182">
        <f t="shared" si="3"/>
        <v>2006</v>
      </c>
      <c r="N45" s="183"/>
      <c r="O45" s="183"/>
      <c r="P45" s="183"/>
      <c r="Q45" s="183"/>
      <c r="R45" s="183"/>
      <c r="S45" s="1"/>
    </row>
    <row r="46" spans="1:19" ht="13.2" x14ac:dyDescent="0.25">
      <c r="A46" s="25"/>
      <c r="B46" s="38"/>
      <c r="C46" s="305">
        <v>2199</v>
      </c>
      <c r="D46" s="305">
        <v>1034</v>
      </c>
      <c r="E46" s="305">
        <v>8518</v>
      </c>
      <c r="F46" s="25">
        <v>11751</v>
      </c>
      <c r="G46" s="25">
        <f t="shared" si="4"/>
        <v>2007</v>
      </c>
      <c r="I46" s="397"/>
      <c r="J46" s="202">
        <f t="shared" si="0"/>
        <v>2199</v>
      </c>
      <c r="K46" s="202">
        <f t="shared" si="1"/>
        <v>1034</v>
      </c>
      <c r="L46" s="202">
        <f t="shared" si="2"/>
        <v>8518</v>
      </c>
      <c r="M46" s="182">
        <f t="shared" si="3"/>
        <v>2007</v>
      </c>
      <c r="N46" s="183"/>
      <c r="O46" s="183"/>
      <c r="P46" s="183"/>
      <c r="Q46" s="183"/>
      <c r="R46" s="183"/>
      <c r="S46" s="1"/>
    </row>
    <row r="47" spans="1:19" ht="13.2" x14ac:dyDescent="0.25">
      <c r="A47" s="25"/>
      <c r="B47" s="38"/>
      <c r="C47" s="305">
        <v>1789</v>
      </c>
      <c r="D47" s="305">
        <v>1183</v>
      </c>
      <c r="E47" s="305">
        <v>8288</v>
      </c>
      <c r="F47" s="25">
        <v>11260</v>
      </c>
      <c r="G47" s="25">
        <f t="shared" si="4"/>
        <v>2008</v>
      </c>
      <c r="I47" s="397"/>
      <c r="J47" s="202">
        <f t="shared" si="0"/>
        <v>1789</v>
      </c>
      <c r="K47" s="202">
        <f t="shared" si="1"/>
        <v>1183</v>
      </c>
      <c r="L47" s="202">
        <f t="shared" si="2"/>
        <v>8288</v>
      </c>
      <c r="M47" s="182">
        <f t="shared" si="3"/>
        <v>2008</v>
      </c>
      <c r="N47" s="183"/>
      <c r="O47" s="183"/>
      <c r="P47" s="183"/>
      <c r="Q47" s="183"/>
      <c r="R47" s="183"/>
      <c r="S47" s="1"/>
    </row>
    <row r="48" spans="1:19" ht="13.2" x14ac:dyDescent="0.25">
      <c r="A48" s="25"/>
      <c r="B48" s="38"/>
      <c r="C48" s="305">
        <v>1870</v>
      </c>
      <c r="D48" s="305">
        <v>682</v>
      </c>
      <c r="E48" s="305">
        <v>5139</v>
      </c>
      <c r="F48" s="25">
        <v>7691</v>
      </c>
      <c r="G48" s="25">
        <f t="shared" si="4"/>
        <v>2009</v>
      </c>
      <c r="I48" s="397"/>
      <c r="J48" s="202">
        <f t="shared" si="0"/>
        <v>1870</v>
      </c>
      <c r="K48" s="202">
        <f t="shared" si="1"/>
        <v>682</v>
      </c>
      <c r="L48" s="202">
        <f t="shared" si="2"/>
        <v>5139</v>
      </c>
      <c r="M48" s="182">
        <f t="shared" si="3"/>
        <v>2009</v>
      </c>
      <c r="N48" s="183"/>
      <c r="O48" s="183"/>
      <c r="P48" s="183"/>
      <c r="Q48" s="183"/>
      <c r="R48" s="183"/>
      <c r="S48" s="1"/>
    </row>
    <row r="49" spans="1:19" ht="13.2" x14ac:dyDescent="0.25">
      <c r="A49" s="25"/>
      <c r="B49" s="38"/>
      <c r="C49" s="39"/>
      <c r="D49" s="39"/>
      <c r="E49" s="39"/>
      <c r="F49" s="25"/>
      <c r="G49" s="25"/>
      <c r="I49" s="189"/>
      <c r="J49" s="202"/>
      <c r="K49" s="202"/>
      <c r="L49" s="202"/>
      <c r="M49" s="182"/>
      <c r="N49" s="183"/>
      <c r="O49" s="183"/>
      <c r="P49" s="183"/>
      <c r="Q49" s="183"/>
      <c r="R49" s="183"/>
      <c r="S49" s="1"/>
    </row>
    <row r="50" spans="1:19" ht="13.2" x14ac:dyDescent="0.25">
      <c r="B50" s="9"/>
      <c r="I50" s="61"/>
      <c r="J50" s="40"/>
      <c r="K50" s="40"/>
      <c r="L50" s="40"/>
      <c r="M50" s="45"/>
      <c r="S50" s="1"/>
    </row>
    <row r="51" spans="1:19" s="34" customFormat="1" ht="13.2" x14ac:dyDescent="0.25">
      <c r="B51" s="53"/>
      <c r="I51" s="62"/>
      <c r="J51" s="55"/>
      <c r="K51" s="55"/>
      <c r="L51" s="55"/>
      <c r="M51" s="52"/>
      <c r="S51" s="56"/>
    </row>
    <row r="52" spans="1:19" ht="13.2" x14ac:dyDescent="0.25">
      <c r="A52" s="7" t="s">
        <v>209</v>
      </c>
      <c r="B52" s="9"/>
      <c r="I52" s="61"/>
      <c r="J52" s="40"/>
      <c r="K52" s="40"/>
      <c r="L52" s="40"/>
      <c r="M52" s="45"/>
      <c r="S52" s="1"/>
    </row>
    <row r="53" spans="1:19" ht="13.2" x14ac:dyDescent="0.25">
      <c r="B53" s="9"/>
      <c r="I53" s="61"/>
      <c r="J53" s="40"/>
      <c r="K53" s="40"/>
      <c r="L53" s="40"/>
      <c r="M53" s="45"/>
      <c r="S53" s="1"/>
    </row>
    <row r="54" spans="1:19" ht="13.2" x14ac:dyDescent="0.25">
      <c r="B54" s="60" t="s">
        <v>206</v>
      </c>
      <c r="I54" s="61"/>
      <c r="J54" s="40"/>
      <c r="K54" s="40"/>
      <c r="L54" s="40"/>
      <c r="M54" s="45"/>
      <c r="S54" s="1"/>
    </row>
    <row r="55" spans="1:19" ht="13.2" x14ac:dyDescent="0.25">
      <c r="A55" s="26" t="s">
        <v>188</v>
      </c>
      <c r="B55" s="42"/>
      <c r="C55" s="26" t="s">
        <v>189</v>
      </c>
      <c r="D55" s="396">
        <v>40490</v>
      </c>
      <c r="E55" s="396"/>
      <c r="F55" s="25"/>
      <c r="G55" s="25"/>
      <c r="I55" s="41"/>
      <c r="J55" s="40"/>
      <c r="K55" s="40"/>
      <c r="L55" s="40"/>
      <c r="M55" s="45"/>
      <c r="S55" s="1"/>
    </row>
    <row r="56" spans="1:19" ht="40.5" customHeight="1" x14ac:dyDescent="0.25">
      <c r="A56" s="25"/>
      <c r="B56" s="47" t="s">
        <v>264</v>
      </c>
      <c r="C56" s="32" t="s">
        <v>204</v>
      </c>
      <c r="D56" s="32" t="s">
        <v>64</v>
      </c>
      <c r="E56" s="32" t="s">
        <v>65</v>
      </c>
      <c r="F56" s="25" t="s">
        <v>13</v>
      </c>
      <c r="G56" s="25" t="s">
        <v>3</v>
      </c>
      <c r="I56" s="180" t="str">
        <f>B56</f>
        <v>Kuljetta-jan suku-puoli</v>
      </c>
      <c r="J56" s="193" t="str">
        <f>C56</f>
        <v>Luminen ja jäinen</v>
      </c>
      <c r="K56" s="193" t="str">
        <f>D56</f>
        <v>Vetinen</v>
      </c>
      <c r="L56" s="193" t="str">
        <f>E56</f>
        <v>Paljas, kuiva</v>
      </c>
      <c r="M56" s="182" t="s">
        <v>192</v>
      </c>
      <c r="N56" s="183"/>
      <c r="O56" s="183"/>
      <c r="P56" s="183"/>
      <c r="Q56" s="183"/>
      <c r="R56" s="183"/>
      <c r="S56" s="1"/>
    </row>
    <row r="57" spans="1:19" ht="13.2" x14ac:dyDescent="0.25">
      <c r="A57" s="25"/>
      <c r="B57" s="25"/>
      <c r="C57" s="39"/>
      <c r="D57" s="39"/>
      <c r="E57" s="39"/>
      <c r="F57" s="25"/>
      <c r="G57" s="25"/>
      <c r="I57" s="190"/>
      <c r="J57" s="181"/>
      <c r="K57" s="181"/>
      <c r="L57" s="181"/>
      <c r="M57" s="186"/>
      <c r="N57" s="183"/>
      <c r="O57" s="183"/>
      <c r="P57" s="183"/>
      <c r="Q57" s="183"/>
      <c r="R57" s="183"/>
      <c r="S57" s="1"/>
    </row>
    <row r="58" spans="1:19" ht="13.2" x14ac:dyDescent="0.25">
      <c r="A58" s="25"/>
      <c r="B58" s="402" t="s">
        <v>66</v>
      </c>
      <c r="C58" s="305">
        <v>21445</v>
      </c>
      <c r="D58" s="305">
        <v>6534</v>
      </c>
      <c r="E58" s="305">
        <v>38840</v>
      </c>
      <c r="F58" s="25">
        <v>66819</v>
      </c>
      <c r="G58" s="25" t="s">
        <v>258</v>
      </c>
      <c r="H58" s="172">
        <f>100*SUM(F58:F62)/SUM(F58:F68)</f>
        <v>71.962481415684607</v>
      </c>
      <c r="I58" s="397" t="str">
        <f>B58</f>
        <v>Mies</v>
      </c>
      <c r="J58" s="202">
        <f>C58</f>
        <v>21445</v>
      </c>
      <c r="K58" s="202">
        <f>D58</f>
        <v>6534</v>
      </c>
      <c r="L58" s="202">
        <f>E58</f>
        <v>38840</v>
      </c>
      <c r="M58" s="182" t="str">
        <f>G58</f>
        <v>2005*</v>
      </c>
      <c r="N58" s="183"/>
      <c r="O58" s="183"/>
      <c r="P58" s="183"/>
      <c r="Q58" s="183"/>
      <c r="R58" s="183"/>
      <c r="S58" s="1"/>
    </row>
    <row r="59" spans="1:19" ht="13.2" x14ac:dyDescent="0.25">
      <c r="A59" s="25"/>
      <c r="B59" s="402"/>
      <c r="C59" s="305">
        <v>21744</v>
      </c>
      <c r="D59" s="305">
        <v>7650</v>
      </c>
      <c r="E59" s="305">
        <v>36594</v>
      </c>
      <c r="F59" s="25">
        <v>65988</v>
      </c>
      <c r="G59" s="25">
        <v>2006</v>
      </c>
      <c r="I59" s="397"/>
      <c r="J59" s="202">
        <f t="shared" ref="J59:L62" si="5">C59</f>
        <v>21744</v>
      </c>
      <c r="K59" s="202">
        <f t="shared" si="5"/>
        <v>7650</v>
      </c>
      <c r="L59" s="202">
        <f t="shared" si="5"/>
        <v>36594</v>
      </c>
      <c r="M59" s="182">
        <f t="shared" ref="M59:M74" si="6">G59</f>
        <v>2006</v>
      </c>
      <c r="N59" s="183"/>
      <c r="O59" s="183"/>
      <c r="P59" s="183"/>
      <c r="Q59" s="183"/>
      <c r="R59" s="183"/>
      <c r="S59" s="1"/>
    </row>
    <row r="60" spans="1:19" ht="13.2" x14ac:dyDescent="0.25">
      <c r="A60" s="25"/>
      <c r="B60" s="402"/>
      <c r="C60" s="305">
        <v>14949</v>
      </c>
      <c r="D60" s="305">
        <v>8185</v>
      </c>
      <c r="E60" s="305">
        <v>41682</v>
      </c>
      <c r="F60" s="25">
        <v>64816</v>
      </c>
      <c r="G60" s="25">
        <v>2007</v>
      </c>
      <c r="I60" s="397"/>
      <c r="J60" s="202">
        <f t="shared" si="5"/>
        <v>14949</v>
      </c>
      <c r="K60" s="202">
        <f t="shared" si="5"/>
        <v>8185</v>
      </c>
      <c r="L60" s="202">
        <f t="shared" si="5"/>
        <v>41682</v>
      </c>
      <c r="M60" s="182">
        <f t="shared" si="6"/>
        <v>2007</v>
      </c>
      <c r="N60" s="183"/>
      <c r="O60" s="183"/>
      <c r="P60" s="183"/>
      <c r="Q60" s="183"/>
      <c r="R60" s="183"/>
      <c r="S60" s="1"/>
    </row>
    <row r="61" spans="1:19" ht="13.2" x14ac:dyDescent="0.25">
      <c r="A61" s="25"/>
      <c r="B61" s="402"/>
      <c r="C61" s="305">
        <v>14772</v>
      </c>
      <c r="D61" s="305">
        <v>9297</v>
      </c>
      <c r="E61" s="305">
        <v>40029</v>
      </c>
      <c r="F61" s="25">
        <v>64098</v>
      </c>
      <c r="G61" s="25">
        <v>2008</v>
      </c>
      <c r="I61" s="397"/>
      <c r="J61" s="202">
        <f t="shared" si="5"/>
        <v>14772</v>
      </c>
      <c r="K61" s="202">
        <f t="shared" si="5"/>
        <v>9297</v>
      </c>
      <c r="L61" s="202">
        <f t="shared" si="5"/>
        <v>40029</v>
      </c>
      <c r="M61" s="182">
        <f t="shared" si="6"/>
        <v>2008</v>
      </c>
      <c r="N61" s="183"/>
      <c r="O61" s="183"/>
      <c r="P61" s="183"/>
      <c r="Q61" s="183"/>
      <c r="R61" s="183"/>
      <c r="S61" s="1"/>
    </row>
    <row r="62" spans="1:19" ht="13.2" x14ac:dyDescent="0.25">
      <c r="A62" s="25"/>
      <c r="B62" s="402"/>
      <c r="C62" s="305">
        <v>17722</v>
      </c>
      <c r="D62" s="305">
        <v>6325</v>
      </c>
      <c r="E62" s="305">
        <v>37078</v>
      </c>
      <c r="F62" s="25">
        <v>61125</v>
      </c>
      <c r="G62" s="25">
        <v>2009</v>
      </c>
      <c r="I62" s="397"/>
      <c r="J62" s="202">
        <f t="shared" si="5"/>
        <v>17722</v>
      </c>
      <c r="K62" s="202">
        <f t="shared" si="5"/>
        <v>6325</v>
      </c>
      <c r="L62" s="202">
        <f t="shared" si="5"/>
        <v>37078</v>
      </c>
      <c r="M62" s="182">
        <f t="shared" si="6"/>
        <v>2009</v>
      </c>
      <c r="N62" s="183"/>
      <c r="O62" s="183"/>
      <c r="P62" s="183"/>
      <c r="Q62" s="183"/>
      <c r="R62" s="183"/>
      <c r="S62" s="1"/>
    </row>
    <row r="63" spans="1:19" ht="13.2" x14ac:dyDescent="0.25">
      <c r="A63" s="25"/>
      <c r="B63" s="30"/>
      <c r="C63" s="305"/>
      <c r="D63" s="305"/>
      <c r="E63" s="305"/>
      <c r="F63" s="25"/>
      <c r="G63" s="25"/>
      <c r="I63" s="189"/>
      <c r="J63" s="202"/>
      <c r="K63" s="202"/>
      <c r="L63" s="202"/>
      <c r="M63" s="182"/>
      <c r="N63" s="183"/>
      <c r="O63" s="183"/>
      <c r="P63" s="183"/>
      <c r="Q63" s="183"/>
      <c r="R63" s="183"/>
    </row>
    <row r="64" spans="1:19" ht="13.2" x14ac:dyDescent="0.25">
      <c r="A64" s="25"/>
      <c r="B64" s="402" t="s">
        <v>67</v>
      </c>
      <c r="C64" s="305">
        <v>7875</v>
      </c>
      <c r="D64" s="305">
        <v>2434</v>
      </c>
      <c r="E64" s="305">
        <v>14380</v>
      </c>
      <c r="F64" s="25">
        <v>24689</v>
      </c>
      <c r="G64" s="25" t="str">
        <f>G58</f>
        <v>2005*</v>
      </c>
      <c r="I64" s="397" t="str">
        <f>B64</f>
        <v>Nainen</v>
      </c>
      <c r="J64" s="202">
        <f>C64</f>
        <v>7875</v>
      </c>
      <c r="K64" s="202">
        <f>D64</f>
        <v>2434</v>
      </c>
      <c r="L64" s="202">
        <f>E64</f>
        <v>14380</v>
      </c>
      <c r="M64" s="182" t="str">
        <f t="shared" si="6"/>
        <v>2005*</v>
      </c>
      <c r="N64" s="183"/>
      <c r="O64" s="183"/>
      <c r="P64" s="183"/>
      <c r="Q64" s="183"/>
      <c r="R64" s="183"/>
    </row>
    <row r="65" spans="1:18" ht="13.2" x14ac:dyDescent="0.25">
      <c r="A65" s="25"/>
      <c r="B65" s="402"/>
      <c r="C65" s="305">
        <v>8167</v>
      </c>
      <c r="D65" s="305">
        <v>3079</v>
      </c>
      <c r="E65" s="305">
        <v>13655</v>
      </c>
      <c r="F65" s="25">
        <v>24901</v>
      </c>
      <c r="G65" s="25">
        <f t="shared" ref="G65:G74" si="7">G59</f>
        <v>2006</v>
      </c>
      <c r="I65" s="397"/>
      <c r="J65" s="202">
        <f t="shared" ref="J65:L68" si="8">C65</f>
        <v>8167</v>
      </c>
      <c r="K65" s="202">
        <f t="shared" si="8"/>
        <v>3079</v>
      </c>
      <c r="L65" s="202">
        <f t="shared" si="8"/>
        <v>13655</v>
      </c>
      <c r="M65" s="182">
        <f t="shared" si="6"/>
        <v>2006</v>
      </c>
      <c r="N65" s="183"/>
      <c r="O65" s="183"/>
      <c r="P65" s="183"/>
      <c r="Q65" s="183"/>
      <c r="R65" s="183"/>
    </row>
    <row r="66" spans="1:18" ht="13.2" x14ac:dyDescent="0.25">
      <c r="A66" s="25"/>
      <c r="B66" s="402"/>
      <c r="C66" s="305">
        <v>5696</v>
      </c>
      <c r="D66" s="305">
        <v>3297</v>
      </c>
      <c r="E66" s="305">
        <v>16156</v>
      </c>
      <c r="F66" s="25">
        <v>25149</v>
      </c>
      <c r="G66" s="25">
        <f t="shared" si="7"/>
        <v>2007</v>
      </c>
      <c r="I66" s="397"/>
      <c r="J66" s="202">
        <f t="shared" si="8"/>
        <v>5696</v>
      </c>
      <c r="K66" s="202">
        <f t="shared" si="8"/>
        <v>3297</v>
      </c>
      <c r="L66" s="202">
        <f t="shared" si="8"/>
        <v>16156</v>
      </c>
      <c r="M66" s="182">
        <f t="shared" si="6"/>
        <v>2007</v>
      </c>
      <c r="N66" s="183"/>
      <c r="O66" s="183"/>
      <c r="P66" s="183"/>
      <c r="Q66" s="183"/>
      <c r="R66" s="183"/>
    </row>
    <row r="67" spans="1:18" ht="13.2" x14ac:dyDescent="0.25">
      <c r="A67" s="25"/>
      <c r="B67" s="402"/>
      <c r="C67" s="305">
        <v>5591</v>
      </c>
      <c r="D67" s="305">
        <v>4055</v>
      </c>
      <c r="E67" s="305">
        <v>15871</v>
      </c>
      <c r="F67" s="25">
        <v>25517</v>
      </c>
      <c r="G67" s="25">
        <f t="shared" si="7"/>
        <v>2008</v>
      </c>
      <c r="I67" s="397"/>
      <c r="J67" s="202">
        <f t="shared" si="8"/>
        <v>5591</v>
      </c>
      <c r="K67" s="202">
        <f t="shared" si="8"/>
        <v>4055</v>
      </c>
      <c r="L67" s="202">
        <f t="shared" si="8"/>
        <v>15871</v>
      </c>
      <c r="M67" s="182">
        <f t="shared" si="6"/>
        <v>2008</v>
      </c>
      <c r="N67" s="183"/>
      <c r="O67" s="183"/>
      <c r="P67" s="183"/>
      <c r="Q67" s="183"/>
      <c r="R67" s="183"/>
    </row>
    <row r="68" spans="1:18" ht="13.2" x14ac:dyDescent="0.25">
      <c r="A68" s="25"/>
      <c r="B68" s="402"/>
      <c r="C68" s="305">
        <v>7163</v>
      </c>
      <c r="D68" s="305">
        <v>2738</v>
      </c>
      <c r="E68" s="305">
        <v>15628</v>
      </c>
      <c r="F68" s="25">
        <v>25529</v>
      </c>
      <c r="G68" s="25">
        <f t="shared" si="7"/>
        <v>2009</v>
      </c>
      <c r="I68" s="397"/>
      <c r="J68" s="202">
        <f t="shared" si="8"/>
        <v>7163</v>
      </c>
      <c r="K68" s="202">
        <f t="shared" si="8"/>
        <v>2738</v>
      </c>
      <c r="L68" s="202">
        <f t="shared" si="8"/>
        <v>15628</v>
      </c>
      <c r="M68" s="182">
        <f t="shared" si="6"/>
        <v>2009</v>
      </c>
      <c r="N68" s="183"/>
      <c r="O68" s="183"/>
      <c r="P68" s="183"/>
      <c r="Q68" s="183"/>
      <c r="R68" s="183"/>
    </row>
    <row r="69" spans="1:18" ht="13.2" x14ac:dyDescent="0.25">
      <c r="A69" s="25"/>
      <c r="B69" s="30"/>
      <c r="C69" s="305"/>
      <c r="D69" s="305"/>
      <c r="E69" s="305"/>
      <c r="F69" s="25"/>
      <c r="G69" s="25"/>
      <c r="I69" s="189"/>
      <c r="J69" s="202"/>
      <c r="K69" s="202"/>
      <c r="L69" s="202"/>
      <c r="M69" s="182"/>
      <c r="N69" s="183"/>
      <c r="O69" s="183"/>
      <c r="P69" s="183"/>
      <c r="Q69" s="183"/>
      <c r="R69" s="183"/>
    </row>
    <row r="70" spans="1:18" ht="13.2" x14ac:dyDescent="0.25">
      <c r="A70" s="25"/>
      <c r="B70" s="30" t="s">
        <v>103</v>
      </c>
      <c r="C70" s="305">
        <v>6</v>
      </c>
      <c r="D70" s="305">
        <v>2</v>
      </c>
      <c r="E70" s="305">
        <v>22</v>
      </c>
      <c r="F70" s="25">
        <v>30</v>
      </c>
      <c r="G70" s="25" t="str">
        <f t="shared" si="7"/>
        <v>2005*</v>
      </c>
      <c r="I70" s="397" t="str">
        <f>B70</f>
        <v>Ei tiedossa</v>
      </c>
      <c r="J70" s="202">
        <f>C70</f>
        <v>6</v>
      </c>
      <c r="K70" s="202">
        <f>D70</f>
        <v>2</v>
      </c>
      <c r="L70" s="202">
        <f>E70</f>
        <v>22</v>
      </c>
      <c r="M70" s="182" t="str">
        <f t="shared" si="6"/>
        <v>2005*</v>
      </c>
      <c r="N70" s="183"/>
      <c r="O70" s="183"/>
      <c r="P70" s="183"/>
      <c r="Q70" s="183"/>
      <c r="R70" s="183"/>
    </row>
    <row r="71" spans="1:18" ht="13.2" x14ac:dyDescent="0.25">
      <c r="A71" s="25"/>
      <c r="B71" s="30"/>
      <c r="C71" s="305">
        <v>88</v>
      </c>
      <c r="D71" s="305">
        <v>88</v>
      </c>
      <c r="E71" s="305">
        <v>207</v>
      </c>
      <c r="F71" s="25">
        <v>383</v>
      </c>
      <c r="G71" s="25">
        <f t="shared" si="7"/>
        <v>2006</v>
      </c>
      <c r="I71" s="397"/>
      <c r="J71" s="202">
        <f t="shared" ref="J71:L74" si="9">C71</f>
        <v>88</v>
      </c>
      <c r="K71" s="202">
        <f t="shared" si="9"/>
        <v>88</v>
      </c>
      <c r="L71" s="202">
        <f t="shared" si="9"/>
        <v>207</v>
      </c>
      <c r="M71" s="182">
        <f t="shared" si="6"/>
        <v>2006</v>
      </c>
      <c r="N71" s="183"/>
      <c r="O71" s="183"/>
      <c r="P71" s="183"/>
      <c r="Q71" s="183"/>
      <c r="R71" s="183"/>
    </row>
    <row r="72" spans="1:18" ht="13.2" x14ac:dyDescent="0.25">
      <c r="A72" s="25"/>
      <c r="B72" s="30"/>
      <c r="C72" s="305">
        <v>178</v>
      </c>
      <c r="D72" s="305">
        <v>35</v>
      </c>
      <c r="E72" s="305">
        <v>89</v>
      </c>
      <c r="F72" s="25">
        <v>302</v>
      </c>
      <c r="G72" s="25">
        <f t="shared" si="7"/>
        <v>2007</v>
      </c>
      <c r="I72" s="397"/>
      <c r="J72" s="202">
        <f t="shared" si="9"/>
        <v>178</v>
      </c>
      <c r="K72" s="202">
        <f t="shared" si="9"/>
        <v>35</v>
      </c>
      <c r="L72" s="202">
        <f t="shared" si="9"/>
        <v>89</v>
      </c>
      <c r="M72" s="182">
        <f t="shared" si="6"/>
        <v>2007</v>
      </c>
      <c r="N72" s="183"/>
      <c r="O72" s="183"/>
      <c r="P72" s="183"/>
      <c r="Q72" s="183"/>
      <c r="R72" s="183"/>
    </row>
    <row r="73" spans="1:18" ht="13.2" x14ac:dyDescent="0.25">
      <c r="A73" s="25"/>
      <c r="B73" s="30"/>
      <c r="C73" s="305">
        <v>4</v>
      </c>
      <c r="D73" s="305">
        <v>3</v>
      </c>
      <c r="E73" s="305">
        <v>17</v>
      </c>
      <c r="F73" s="25">
        <v>24</v>
      </c>
      <c r="G73" s="25">
        <f t="shared" si="7"/>
        <v>2008</v>
      </c>
      <c r="I73" s="397"/>
      <c r="J73" s="202">
        <f t="shared" si="9"/>
        <v>4</v>
      </c>
      <c r="K73" s="202">
        <f t="shared" si="9"/>
        <v>3</v>
      </c>
      <c r="L73" s="202">
        <f t="shared" si="9"/>
        <v>17</v>
      </c>
      <c r="M73" s="182">
        <f t="shared" si="6"/>
        <v>2008</v>
      </c>
      <c r="N73" s="183"/>
      <c r="O73" s="183"/>
      <c r="P73" s="183"/>
      <c r="Q73" s="183"/>
      <c r="R73" s="183"/>
    </row>
    <row r="74" spans="1:18" ht="13.2" x14ac:dyDescent="0.25">
      <c r="A74" s="25"/>
      <c r="B74" s="30"/>
      <c r="C74" s="305">
        <v>5</v>
      </c>
      <c r="D74" s="305">
        <v>2</v>
      </c>
      <c r="E74" s="305">
        <v>23</v>
      </c>
      <c r="F74" s="25">
        <v>30</v>
      </c>
      <c r="G74" s="25">
        <f t="shared" si="7"/>
        <v>2009</v>
      </c>
      <c r="I74" s="397"/>
      <c r="J74" s="202">
        <f t="shared" si="9"/>
        <v>5</v>
      </c>
      <c r="K74" s="202">
        <f t="shared" si="9"/>
        <v>2</v>
      </c>
      <c r="L74" s="202">
        <f t="shared" si="9"/>
        <v>23</v>
      </c>
      <c r="M74" s="182">
        <f t="shared" si="6"/>
        <v>2009</v>
      </c>
      <c r="N74" s="183"/>
      <c r="O74" s="183"/>
      <c r="P74" s="183"/>
      <c r="Q74" s="183"/>
      <c r="R74" s="183"/>
    </row>
    <row r="75" spans="1:18" ht="13.2" x14ac:dyDescent="0.25">
      <c r="B75" s="11" t="s">
        <v>319</v>
      </c>
      <c r="C75" s="8">
        <f>100*SUM(C58:C62)/SUM(F58:F62)</f>
        <v>28.07282729226938</v>
      </c>
      <c r="D75" s="8">
        <f>100*SUM(D58:D62)/SUM(F58:F62)</f>
        <v>11.767530029797488</v>
      </c>
      <c r="E75" s="8">
        <f>100*SUM(E58:E62)/SUM(F58:F62)</f>
        <v>60.159642677933135</v>
      </c>
      <c r="I75" s="41"/>
      <c r="J75" s="40"/>
      <c r="K75" s="40"/>
      <c r="L75" s="40"/>
      <c r="M75" s="45"/>
    </row>
    <row r="76" spans="1:18" ht="13.2" x14ac:dyDescent="0.25">
      <c r="B76" s="11" t="s">
        <v>320</v>
      </c>
      <c r="C76" s="8">
        <f>100*SUM(C64:C68)/SUM(F64:F68)</f>
        <v>27.421393647891243</v>
      </c>
      <c r="D76" s="8">
        <f>100*SUM(D64:D68)/SUM(F64:F68)</f>
        <v>12.40449974162261</v>
      </c>
      <c r="E76" s="8">
        <f>100*SUM(E64:E68)/SUM(F64:F68)</f>
        <v>60.174106610486149</v>
      </c>
      <c r="I76" s="61"/>
      <c r="J76" s="40"/>
      <c r="K76" s="40"/>
      <c r="L76" s="40"/>
      <c r="M76" s="45"/>
    </row>
    <row r="77" spans="1:18" s="34" customFormat="1" ht="13.2" x14ac:dyDescent="0.25">
      <c r="B77" s="54"/>
      <c r="C77" s="55"/>
      <c r="D77" s="55"/>
      <c r="E77" s="55"/>
      <c r="I77" s="62"/>
      <c r="J77" s="55"/>
      <c r="K77" s="55"/>
      <c r="L77" s="55"/>
      <c r="M77" s="52"/>
    </row>
    <row r="78" spans="1:18" ht="13.2" x14ac:dyDescent="0.25">
      <c r="B78" s="11"/>
      <c r="C78" s="8"/>
      <c r="D78" s="8"/>
      <c r="E78" s="8"/>
      <c r="I78" s="61"/>
      <c r="J78" s="40"/>
      <c r="K78" s="40"/>
      <c r="L78" s="40"/>
      <c r="M78" s="45"/>
    </row>
    <row r="79" spans="1:18" ht="13.2" x14ac:dyDescent="0.25">
      <c r="A79" s="7" t="s">
        <v>208</v>
      </c>
      <c r="B79" s="11"/>
      <c r="C79" s="8"/>
      <c r="D79" s="8"/>
      <c r="E79" s="8"/>
      <c r="I79" s="61"/>
      <c r="J79" s="40"/>
      <c r="K79" s="40"/>
      <c r="L79" s="40"/>
      <c r="M79" s="45"/>
    </row>
    <row r="83" spans="1:29" x14ac:dyDescent="0.25">
      <c r="G83" t="s">
        <v>210</v>
      </c>
    </row>
    <row r="84" spans="1:29" ht="13.2" x14ac:dyDescent="0.25">
      <c r="B84" s="60" t="s">
        <v>207</v>
      </c>
    </row>
    <row r="85" spans="1:29" ht="13.2" x14ac:dyDescent="0.25">
      <c r="A85" s="26" t="s">
        <v>188</v>
      </c>
      <c r="B85" s="42"/>
      <c r="C85" s="26" t="s">
        <v>189</v>
      </c>
      <c r="D85" s="396">
        <v>40490</v>
      </c>
      <c r="E85" s="396"/>
      <c r="F85" s="25"/>
    </row>
    <row r="86" spans="1:29" ht="39.6" x14ac:dyDescent="0.25">
      <c r="A86" s="25"/>
      <c r="B86" s="47" t="s">
        <v>191</v>
      </c>
      <c r="C86" s="32" t="s">
        <v>259</v>
      </c>
      <c r="D86" s="32" t="s">
        <v>87</v>
      </c>
      <c r="E86" s="39" t="s">
        <v>13</v>
      </c>
      <c r="F86" s="25" t="s">
        <v>3</v>
      </c>
      <c r="T86" s="180" t="s">
        <v>191</v>
      </c>
      <c r="U86" s="181" t="str">
        <f>C86</f>
        <v>Muut kuin henkilö-vahingot</v>
      </c>
      <c r="V86" s="181" t="s">
        <v>87</v>
      </c>
      <c r="W86" s="182" t="s">
        <v>192</v>
      </c>
      <c r="X86" s="183"/>
      <c r="Y86" s="183"/>
      <c r="Z86" s="183"/>
      <c r="AA86" s="183"/>
      <c r="AB86" s="183"/>
      <c r="AC86" s="184"/>
    </row>
    <row r="87" spans="1:29" ht="13.2" x14ac:dyDescent="0.25">
      <c r="A87" s="25"/>
      <c r="B87" s="26"/>
      <c r="C87" s="25"/>
      <c r="D87" s="25"/>
      <c r="E87" s="25"/>
      <c r="F87" s="25"/>
      <c r="T87" s="190"/>
      <c r="U87" s="181"/>
      <c r="V87" s="181"/>
      <c r="W87" s="186"/>
      <c r="X87" s="183"/>
      <c r="Y87" s="183"/>
      <c r="Z87" s="183"/>
      <c r="AA87" s="183"/>
      <c r="AB87" s="183"/>
      <c r="AC87" s="184"/>
    </row>
    <row r="88" spans="1:29" ht="13.2" x14ac:dyDescent="0.25">
      <c r="A88" s="25"/>
      <c r="B88" s="401" t="s">
        <v>8</v>
      </c>
      <c r="C88" s="305">
        <v>1218</v>
      </c>
      <c r="D88" s="305">
        <v>228</v>
      </c>
      <c r="E88" s="305">
        <v>1446</v>
      </c>
      <c r="F88" s="44" t="s">
        <v>258</v>
      </c>
      <c r="G88">
        <f>100*SUM(E88:E92)/E$129</f>
        <v>19.552700163646282</v>
      </c>
      <c r="T88" s="397" t="s">
        <v>83</v>
      </c>
      <c r="U88" s="188">
        <f>C88</f>
        <v>1218</v>
      </c>
      <c r="V88" s="188">
        <f>D88</f>
        <v>228</v>
      </c>
      <c r="W88" s="182" t="str">
        <f>F88</f>
        <v>2005*</v>
      </c>
      <c r="X88" s="183"/>
      <c r="Y88" s="183"/>
      <c r="Z88" s="183"/>
      <c r="AA88" s="183"/>
      <c r="AB88" s="183"/>
      <c r="AC88" s="184"/>
    </row>
    <row r="89" spans="1:29" ht="13.2" x14ac:dyDescent="0.25">
      <c r="A89" s="25"/>
      <c r="B89" s="401"/>
      <c r="C89" s="305">
        <v>1023</v>
      </c>
      <c r="D89" s="305">
        <v>189</v>
      </c>
      <c r="E89" s="305">
        <v>1212</v>
      </c>
      <c r="F89" s="25">
        <v>2006</v>
      </c>
      <c r="T89" s="397"/>
      <c r="U89" s="188">
        <f t="shared" ref="U89:U128" si="10">C89</f>
        <v>1023</v>
      </c>
      <c r="V89" s="188">
        <f t="shared" ref="V89:V128" si="11">D89</f>
        <v>189</v>
      </c>
      <c r="W89" s="182">
        <f t="shared" ref="W89:W128" si="12">F89</f>
        <v>2006</v>
      </c>
      <c r="X89" s="183"/>
      <c r="Y89" s="183"/>
      <c r="Z89" s="183"/>
      <c r="AA89" s="183"/>
      <c r="AB89" s="183"/>
      <c r="AC89" s="184"/>
    </row>
    <row r="90" spans="1:29" ht="13.2" x14ac:dyDescent="0.25">
      <c r="A90" s="25"/>
      <c r="B90" s="401"/>
      <c r="C90" s="305">
        <v>979</v>
      </c>
      <c r="D90" s="305">
        <v>196</v>
      </c>
      <c r="E90" s="305">
        <v>1175</v>
      </c>
      <c r="F90" s="25">
        <v>2007</v>
      </c>
      <c r="T90" s="397"/>
      <c r="U90" s="188">
        <f t="shared" si="10"/>
        <v>979</v>
      </c>
      <c r="V90" s="188">
        <f t="shared" si="11"/>
        <v>196</v>
      </c>
      <c r="W90" s="182">
        <f t="shared" si="12"/>
        <v>2007</v>
      </c>
      <c r="X90" s="183"/>
      <c r="Y90" s="183"/>
      <c r="Z90" s="183"/>
      <c r="AA90" s="183"/>
      <c r="AB90" s="183"/>
      <c r="AC90" s="184"/>
    </row>
    <row r="91" spans="1:29" ht="13.2" x14ac:dyDescent="0.25">
      <c r="A91" s="25"/>
      <c r="B91" s="401"/>
      <c r="C91" s="305">
        <v>1013</v>
      </c>
      <c r="D91" s="305">
        <v>219</v>
      </c>
      <c r="E91" s="305">
        <v>1232</v>
      </c>
      <c r="F91" s="25">
        <v>2008</v>
      </c>
      <c r="T91" s="397"/>
      <c r="U91" s="188">
        <f t="shared" si="10"/>
        <v>1013</v>
      </c>
      <c r="V91" s="188">
        <f t="shared" si="11"/>
        <v>219</v>
      </c>
      <c r="W91" s="182">
        <f t="shared" si="12"/>
        <v>2008</v>
      </c>
      <c r="X91" s="183"/>
      <c r="Y91" s="183"/>
      <c r="Z91" s="183"/>
      <c r="AA91" s="183"/>
      <c r="AB91" s="183"/>
      <c r="AC91" s="184"/>
    </row>
    <row r="92" spans="1:29" ht="13.2" x14ac:dyDescent="0.25">
      <c r="A92" s="25"/>
      <c r="B92" s="401"/>
      <c r="C92" s="305">
        <v>1138</v>
      </c>
      <c r="D92" s="305">
        <v>249</v>
      </c>
      <c r="E92" s="305">
        <v>1387</v>
      </c>
      <c r="F92" s="25">
        <v>2009</v>
      </c>
      <c r="T92" s="397"/>
      <c r="U92" s="188">
        <f t="shared" si="10"/>
        <v>1138</v>
      </c>
      <c r="V92" s="188">
        <f t="shared" si="11"/>
        <v>249</v>
      </c>
      <c r="W92" s="182">
        <f t="shared" si="12"/>
        <v>2009</v>
      </c>
      <c r="X92" s="183"/>
      <c r="Y92" s="183"/>
      <c r="Z92" s="183"/>
      <c r="AA92" s="183"/>
      <c r="AB92" s="183"/>
      <c r="AC92" s="184"/>
    </row>
    <row r="93" spans="1:29" ht="13.2" x14ac:dyDescent="0.25">
      <c r="A93" s="25"/>
      <c r="B93" s="31"/>
      <c r="C93" s="305"/>
      <c r="D93" s="305"/>
      <c r="E93" s="305"/>
      <c r="F93" s="25"/>
      <c r="T93" s="189"/>
      <c r="U93" s="188"/>
      <c r="V93" s="188"/>
      <c r="W93" s="182"/>
      <c r="X93" s="183"/>
      <c r="Y93" s="183"/>
      <c r="Z93" s="183"/>
      <c r="AA93" s="183"/>
      <c r="AB93" s="183"/>
      <c r="AC93" s="184"/>
    </row>
    <row r="94" spans="1:29" ht="13.2" x14ac:dyDescent="0.25">
      <c r="A94" s="25"/>
      <c r="B94" s="401" t="s">
        <v>84</v>
      </c>
      <c r="C94" s="305">
        <v>966</v>
      </c>
      <c r="D94" s="305">
        <v>289</v>
      </c>
      <c r="E94" s="305">
        <v>1255</v>
      </c>
      <c r="F94" s="25" t="str">
        <f>F88</f>
        <v>2005*</v>
      </c>
      <c r="G94">
        <f>100*SUM(E94:E98)/E$129</f>
        <v>15.664585732468634</v>
      </c>
      <c r="T94" s="397" t="s">
        <v>84</v>
      </c>
      <c r="U94" s="188">
        <f t="shared" si="10"/>
        <v>966</v>
      </c>
      <c r="V94" s="188">
        <f t="shared" si="11"/>
        <v>289</v>
      </c>
      <c r="W94" s="182" t="str">
        <f t="shared" si="12"/>
        <v>2005*</v>
      </c>
      <c r="X94" s="183"/>
      <c r="Y94" s="183"/>
      <c r="Z94" s="183"/>
      <c r="AA94" s="183"/>
      <c r="AB94" s="183"/>
      <c r="AC94" s="184"/>
    </row>
    <row r="95" spans="1:29" ht="13.2" x14ac:dyDescent="0.25">
      <c r="A95" s="25"/>
      <c r="B95" s="401"/>
      <c r="C95" s="305">
        <v>786</v>
      </c>
      <c r="D95" s="305">
        <v>259</v>
      </c>
      <c r="E95" s="305">
        <v>1045</v>
      </c>
      <c r="F95" s="25">
        <f t="shared" ref="F95:F128" si="13">F89</f>
        <v>2006</v>
      </c>
      <c r="T95" s="397"/>
      <c r="U95" s="188">
        <f t="shared" si="10"/>
        <v>786</v>
      </c>
      <c r="V95" s="188">
        <f t="shared" si="11"/>
        <v>259</v>
      </c>
      <c r="W95" s="182">
        <f t="shared" si="12"/>
        <v>2006</v>
      </c>
      <c r="X95" s="183"/>
      <c r="Y95" s="183"/>
      <c r="Z95" s="183"/>
      <c r="AA95" s="183"/>
      <c r="AB95" s="183"/>
      <c r="AC95" s="184"/>
    </row>
    <row r="96" spans="1:29" ht="13.2" x14ac:dyDescent="0.25">
      <c r="A96" s="25"/>
      <c r="B96" s="401"/>
      <c r="C96" s="305">
        <v>693</v>
      </c>
      <c r="D96" s="305">
        <v>215</v>
      </c>
      <c r="E96" s="305">
        <v>908</v>
      </c>
      <c r="F96" s="25">
        <f t="shared" si="13"/>
        <v>2007</v>
      </c>
      <c r="T96" s="397"/>
      <c r="U96" s="188">
        <f t="shared" si="10"/>
        <v>693</v>
      </c>
      <c r="V96" s="188">
        <f t="shared" si="11"/>
        <v>215</v>
      </c>
      <c r="W96" s="182">
        <f t="shared" si="12"/>
        <v>2007</v>
      </c>
      <c r="X96" s="183"/>
      <c r="Y96" s="183"/>
      <c r="Z96" s="183"/>
      <c r="AA96" s="183"/>
      <c r="AB96" s="183"/>
      <c r="AC96" s="184"/>
    </row>
    <row r="97" spans="1:29" ht="13.2" x14ac:dyDescent="0.25">
      <c r="A97" s="25"/>
      <c r="B97" s="401"/>
      <c r="C97" s="305">
        <v>695</v>
      </c>
      <c r="D97" s="305">
        <v>256</v>
      </c>
      <c r="E97" s="305">
        <v>951</v>
      </c>
      <c r="F97" s="25">
        <f t="shared" si="13"/>
        <v>2008</v>
      </c>
      <c r="T97" s="397"/>
      <c r="U97" s="188">
        <f t="shared" si="10"/>
        <v>695</v>
      </c>
      <c r="V97" s="188">
        <f t="shared" si="11"/>
        <v>256</v>
      </c>
      <c r="W97" s="182">
        <f t="shared" si="12"/>
        <v>2008</v>
      </c>
      <c r="X97" s="183"/>
      <c r="Y97" s="183"/>
      <c r="Z97" s="183"/>
      <c r="AA97" s="183"/>
      <c r="AB97" s="183"/>
      <c r="AC97" s="184"/>
    </row>
    <row r="98" spans="1:29" ht="13.2" x14ac:dyDescent="0.25">
      <c r="A98" s="25"/>
      <c r="B98" s="401"/>
      <c r="C98" s="305">
        <v>722</v>
      </c>
      <c r="D98" s="305">
        <v>288</v>
      </c>
      <c r="E98" s="305">
        <v>1010</v>
      </c>
      <c r="F98" s="25">
        <f t="shared" si="13"/>
        <v>2009</v>
      </c>
      <c r="T98" s="397"/>
      <c r="U98" s="188">
        <f t="shared" si="10"/>
        <v>722</v>
      </c>
      <c r="V98" s="188">
        <f t="shared" si="11"/>
        <v>288</v>
      </c>
      <c r="W98" s="182">
        <f t="shared" si="12"/>
        <v>2009</v>
      </c>
      <c r="X98" s="183"/>
      <c r="Y98" s="183"/>
      <c r="Z98" s="183"/>
      <c r="AA98" s="183"/>
      <c r="AB98" s="183"/>
      <c r="AC98" s="184"/>
    </row>
    <row r="99" spans="1:29" ht="13.2" x14ac:dyDescent="0.25">
      <c r="A99" s="25"/>
      <c r="B99" s="31"/>
      <c r="C99" s="305"/>
      <c r="D99" s="305"/>
      <c r="E99" s="305"/>
      <c r="F99" s="25"/>
      <c r="T99" s="189"/>
      <c r="U99" s="188"/>
      <c r="V99" s="188"/>
      <c r="W99" s="182"/>
      <c r="X99" s="183"/>
      <c r="Y99" s="183"/>
      <c r="Z99" s="183"/>
      <c r="AA99" s="183"/>
      <c r="AB99" s="183"/>
      <c r="AC99" s="184"/>
    </row>
    <row r="100" spans="1:29" ht="13.2" x14ac:dyDescent="0.25">
      <c r="A100" s="25"/>
      <c r="B100" s="401" t="s">
        <v>9</v>
      </c>
      <c r="C100" s="305">
        <v>215</v>
      </c>
      <c r="D100" s="305">
        <v>69</v>
      </c>
      <c r="E100" s="305">
        <v>284</v>
      </c>
      <c r="F100" s="25" t="str">
        <f t="shared" si="13"/>
        <v>2005*</v>
      </c>
      <c r="G100">
        <f>100*SUM(E100:E104)/E$129</f>
        <v>3.2668646584641494</v>
      </c>
      <c r="T100" s="397" t="s">
        <v>190</v>
      </c>
      <c r="U100" s="188">
        <f t="shared" si="10"/>
        <v>215</v>
      </c>
      <c r="V100" s="188">
        <f t="shared" si="11"/>
        <v>69</v>
      </c>
      <c r="W100" s="182" t="str">
        <f t="shared" si="12"/>
        <v>2005*</v>
      </c>
      <c r="X100" s="183"/>
      <c r="Y100" s="183"/>
      <c r="Z100" s="183"/>
      <c r="AA100" s="183"/>
      <c r="AB100" s="183"/>
      <c r="AC100" s="184"/>
    </row>
    <row r="101" spans="1:29" ht="13.2" x14ac:dyDescent="0.25">
      <c r="A101" s="25"/>
      <c r="B101" s="401"/>
      <c r="C101" s="305">
        <v>168</v>
      </c>
      <c r="D101" s="305">
        <v>58</v>
      </c>
      <c r="E101" s="305">
        <v>226</v>
      </c>
      <c r="F101" s="25">
        <f t="shared" si="13"/>
        <v>2006</v>
      </c>
      <c r="T101" s="397"/>
      <c r="U101" s="188">
        <f t="shared" si="10"/>
        <v>168</v>
      </c>
      <c r="V101" s="188">
        <f t="shared" si="11"/>
        <v>58</v>
      </c>
      <c r="W101" s="182">
        <f t="shared" si="12"/>
        <v>2006</v>
      </c>
      <c r="X101" s="183"/>
      <c r="Y101" s="183"/>
      <c r="Z101" s="183"/>
      <c r="AA101" s="183"/>
      <c r="AB101" s="183"/>
      <c r="AC101" s="184"/>
    </row>
    <row r="102" spans="1:29" ht="13.2" x14ac:dyDescent="0.25">
      <c r="A102" s="25"/>
      <c r="B102" s="401"/>
      <c r="C102" s="305">
        <v>138</v>
      </c>
      <c r="D102" s="305">
        <v>55</v>
      </c>
      <c r="E102" s="305">
        <v>193</v>
      </c>
      <c r="F102" s="25">
        <f t="shared" si="13"/>
        <v>2007</v>
      </c>
      <c r="T102" s="397"/>
      <c r="U102" s="188">
        <f t="shared" si="10"/>
        <v>138</v>
      </c>
      <c r="V102" s="188">
        <f t="shared" si="11"/>
        <v>55</v>
      </c>
      <c r="W102" s="182">
        <f t="shared" si="12"/>
        <v>2007</v>
      </c>
      <c r="X102" s="183"/>
      <c r="Y102" s="183"/>
      <c r="Z102" s="183"/>
      <c r="AA102" s="183"/>
      <c r="AB102" s="183"/>
      <c r="AC102" s="184"/>
    </row>
    <row r="103" spans="1:29" ht="13.2" x14ac:dyDescent="0.25">
      <c r="A103" s="25"/>
      <c r="B103" s="401"/>
      <c r="C103" s="305">
        <v>124</v>
      </c>
      <c r="D103" s="305">
        <v>61</v>
      </c>
      <c r="E103" s="305">
        <v>185</v>
      </c>
      <c r="F103" s="25">
        <f t="shared" si="13"/>
        <v>2008</v>
      </c>
      <c r="T103" s="397"/>
      <c r="U103" s="188">
        <f t="shared" si="10"/>
        <v>124</v>
      </c>
      <c r="V103" s="188">
        <f t="shared" si="11"/>
        <v>61</v>
      </c>
      <c r="W103" s="182">
        <f t="shared" si="12"/>
        <v>2008</v>
      </c>
      <c r="X103" s="183"/>
      <c r="Y103" s="183"/>
      <c r="Z103" s="183"/>
      <c r="AA103" s="183"/>
      <c r="AB103" s="183"/>
      <c r="AC103" s="184"/>
    </row>
    <row r="104" spans="1:29" ht="13.2" x14ac:dyDescent="0.25">
      <c r="A104" s="25"/>
      <c r="B104" s="401"/>
      <c r="C104" s="305">
        <v>137</v>
      </c>
      <c r="D104" s="305">
        <v>53</v>
      </c>
      <c r="E104" s="305">
        <v>190</v>
      </c>
      <c r="F104" s="25">
        <f t="shared" si="13"/>
        <v>2009</v>
      </c>
      <c r="T104" s="397"/>
      <c r="U104" s="188">
        <f t="shared" si="10"/>
        <v>137</v>
      </c>
      <c r="V104" s="188">
        <f t="shared" si="11"/>
        <v>53</v>
      </c>
      <c r="W104" s="182">
        <f t="shared" si="12"/>
        <v>2009</v>
      </c>
      <c r="X104" s="183"/>
      <c r="Y104" s="183"/>
      <c r="Z104" s="183"/>
      <c r="AA104" s="183"/>
      <c r="AB104" s="183"/>
      <c r="AC104" s="184"/>
    </row>
    <row r="105" spans="1:29" ht="13.2" x14ac:dyDescent="0.25">
      <c r="A105" s="25"/>
      <c r="B105" s="31"/>
      <c r="C105" s="305"/>
      <c r="D105" s="305"/>
      <c r="E105" s="305"/>
      <c r="F105" s="25"/>
      <c r="T105" s="189"/>
      <c r="U105" s="188"/>
      <c r="V105" s="188"/>
      <c r="W105" s="182"/>
      <c r="X105" s="183"/>
      <c r="Y105" s="183"/>
      <c r="Z105" s="183"/>
      <c r="AA105" s="183"/>
      <c r="AB105" s="183"/>
      <c r="AC105" s="184"/>
    </row>
    <row r="106" spans="1:29" ht="13.2" x14ac:dyDescent="0.25">
      <c r="A106" s="25"/>
      <c r="B106" s="401" t="s">
        <v>10</v>
      </c>
      <c r="C106" s="305">
        <v>97</v>
      </c>
      <c r="D106" s="305">
        <v>409</v>
      </c>
      <c r="E106" s="305">
        <v>506</v>
      </c>
      <c r="F106" s="25" t="str">
        <f t="shared" si="13"/>
        <v>2005*</v>
      </c>
      <c r="G106">
        <f>100*SUM(E106:E110)/E$129</f>
        <v>7.2277107703497183</v>
      </c>
      <c r="T106" s="397" t="s">
        <v>202</v>
      </c>
      <c r="U106" s="188">
        <f t="shared" si="10"/>
        <v>97</v>
      </c>
      <c r="V106" s="188">
        <f t="shared" si="11"/>
        <v>409</v>
      </c>
      <c r="W106" s="182" t="str">
        <f t="shared" si="12"/>
        <v>2005*</v>
      </c>
      <c r="X106" s="183"/>
      <c r="Y106" s="183"/>
      <c r="Z106" s="183"/>
      <c r="AA106" s="183"/>
      <c r="AB106" s="183"/>
      <c r="AC106" s="184"/>
    </row>
    <row r="107" spans="1:29" ht="13.2" x14ac:dyDescent="0.25">
      <c r="A107" s="25"/>
      <c r="B107" s="401"/>
      <c r="C107" s="305">
        <v>74</v>
      </c>
      <c r="D107" s="305">
        <v>369</v>
      </c>
      <c r="E107" s="305">
        <v>443</v>
      </c>
      <c r="F107" s="25">
        <f t="shared" si="13"/>
        <v>2006</v>
      </c>
      <c r="T107" s="397"/>
      <c r="U107" s="188">
        <f t="shared" si="10"/>
        <v>74</v>
      </c>
      <c r="V107" s="188">
        <f t="shared" si="11"/>
        <v>369</v>
      </c>
      <c r="W107" s="182">
        <f t="shared" si="12"/>
        <v>2006</v>
      </c>
      <c r="X107" s="183"/>
      <c r="Y107" s="183"/>
      <c r="Z107" s="183"/>
      <c r="AA107" s="183"/>
      <c r="AB107" s="183"/>
      <c r="AC107" s="184"/>
    </row>
    <row r="108" spans="1:29" ht="13.2" x14ac:dyDescent="0.25">
      <c r="A108" s="25"/>
      <c r="B108" s="401"/>
      <c r="C108" s="305">
        <v>92</v>
      </c>
      <c r="D108" s="305">
        <v>322</v>
      </c>
      <c r="E108" s="305">
        <v>414</v>
      </c>
      <c r="F108" s="25">
        <f t="shared" si="13"/>
        <v>2007</v>
      </c>
      <c r="T108" s="397"/>
      <c r="U108" s="188">
        <f t="shared" si="10"/>
        <v>92</v>
      </c>
      <c r="V108" s="188">
        <f t="shared" si="11"/>
        <v>322</v>
      </c>
      <c r="W108" s="182">
        <f t="shared" si="12"/>
        <v>2007</v>
      </c>
      <c r="X108" s="183"/>
      <c r="Y108" s="183"/>
      <c r="Z108" s="183"/>
      <c r="AA108" s="183"/>
      <c r="AB108" s="183"/>
      <c r="AC108" s="184"/>
    </row>
    <row r="109" spans="1:29" ht="13.2" x14ac:dyDescent="0.25">
      <c r="A109" s="25"/>
      <c r="B109" s="401"/>
      <c r="C109" s="305">
        <v>66</v>
      </c>
      <c r="D109" s="305">
        <v>399</v>
      </c>
      <c r="E109" s="305">
        <v>465</v>
      </c>
      <c r="F109" s="25">
        <f t="shared" si="13"/>
        <v>2008</v>
      </c>
      <c r="T109" s="397"/>
      <c r="U109" s="188">
        <f t="shared" si="10"/>
        <v>66</v>
      </c>
      <c r="V109" s="188">
        <f t="shared" si="11"/>
        <v>399</v>
      </c>
      <c r="W109" s="182">
        <f t="shared" si="12"/>
        <v>2008</v>
      </c>
      <c r="X109" s="183"/>
      <c r="Y109" s="183"/>
      <c r="Z109" s="183"/>
      <c r="AA109" s="183"/>
      <c r="AB109" s="183"/>
      <c r="AC109" s="184"/>
    </row>
    <row r="110" spans="1:29" ht="13.2" x14ac:dyDescent="0.25">
      <c r="A110" s="25"/>
      <c r="B110" s="401"/>
      <c r="C110" s="305">
        <v>81</v>
      </c>
      <c r="D110" s="305">
        <v>476</v>
      </c>
      <c r="E110" s="305">
        <v>557</v>
      </c>
      <c r="F110" s="25">
        <f t="shared" si="13"/>
        <v>2009</v>
      </c>
      <c r="T110" s="397"/>
      <c r="U110" s="188">
        <f t="shared" si="10"/>
        <v>81</v>
      </c>
      <c r="V110" s="188">
        <f t="shared" si="11"/>
        <v>476</v>
      </c>
      <c r="W110" s="182">
        <f t="shared" si="12"/>
        <v>2009</v>
      </c>
      <c r="X110" s="183"/>
      <c r="Y110" s="183"/>
      <c r="Z110" s="183"/>
      <c r="AA110" s="183"/>
      <c r="AB110" s="183"/>
      <c r="AC110" s="184"/>
    </row>
    <row r="111" spans="1:29" ht="13.2" x14ac:dyDescent="0.25">
      <c r="A111" s="25"/>
      <c r="B111" s="31"/>
      <c r="C111" s="305"/>
      <c r="D111" s="305"/>
      <c r="E111" s="305"/>
      <c r="F111" s="25"/>
      <c r="T111" s="189"/>
      <c r="U111" s="188"/>
      <c r="V111" s="188"/>
      <c r="W111" s="182"/>
      <c r="X111" s="183"/>
      <c r="Y111" s="183"/>
      <c r="Z111" s="183"/>
      <c r="AA111" s="183"/>
      <c r="AB111" s="183"/>
      <c r="AC111" s="184"/>
    </row>
    <row r="112" spans="1:29" ht="13.2" x14ac:dyDescent="0.25">
      <c r="A112" s="25"/>
      <c r="B112" s="401" t="s">
        <v>11</v>
      </c>
      <c r="C112" s="305">
        <v>1792</v>
      </c>
      <c r="D112" s="305">
        <v>33</v>
      </c>
      <c r="E112" s="305">
        <v>1825</v>
      </c>
      <c r="F112" s="25" t="str">
        <f t="shared" si="13"/>
        <v>2005*</v>
      </c>
      <c r="G112">
        <f>100*SUM(E112:E116)/E$129</f>
        <v>25.253045639129645</v>
      </c>
      <c r="T112" s="397" t="s">
        <v>11</v>
      </c>
      <c r="U112" s="188">
        <f t="shared" si="10"/>
        <v>1792</v>
      </c>
      <c r="V112" s="188">
        <f t="shared" si="11"/>
        <v>33</v>
      </c>
      <c r="W112" s="182" t="str">
        <f t="shared" si="12"/>
        <v>2005*</v>
      </c>
      <c r="X112" s="183"/>
      <c r="Y112" s="183"/>
      <c r="Z112" s="183"/>
      <c r="AA112" s="183"/>
      <c r="AB112" s="183"/>
      <c r="AC112" s="184"/>
    </row>
    <row r="113" spans="1:29" ht="13.2" x14ac:dyDescent="0.25">
      <c r="A113" s="25"/>
      <c r="B113" s="401"/>
      <c r="C113" s="305">
        <v>1590</v>
      </c>
      <c r="D113" s="305">
        <v>28</v>
      </c>
      <c r="E113" s="305">
        <v>1618</v>
      </c>
      <c r="F113" s="25">
        <f t="shared" si="13"/>
        <v>2006</v>
      </c>
      <c r="T113" s="397"/>
      <c r="U113" s="188">
        <f t="shared" si="10"/>
        <v>1590</v>
      </c>
      <c r="V113" s="188">
        <f t="shared" si="11"/>
        <v>28</v>
      </c>
      <c r="W113" s="182">
        <f t="shared" si="12"/>
        <v>2006</v>
      </c>
      <c r="X113" s="183"/>
      <c r="Y113" s="183"/>
      <c r="Z113" s="183"/>
      <c r="AA113" s="183"/>
      <c r="AB113" s="183"/>
      <c r="AC113" s="184"/>
    </row>
    <row r="114" spans="1:29" ht="13.2" x14ac:dyDescent="0.25">
      <c r="A114" s="25"/>
      <c r="B114" s="401"/>
      <c r="C114" s="305">
        <v>1580</v>
      </c>
      <c r="D114" s="305">
        <v>24</v>
      </c>
      <c r="E114" s="305">
        <v>1604</v>
      </c>
      <c r="F114" s="25">
        <f t="shared" si="13"/>
        <v>2007</v>
      </c>
      <c r="T114" s="397"/>
      <c r="U114" s="188">
        <f t="shared" si="10"/>
        <v>1580</v>
      </c>
      <c r="V114" s="188">
        <f t="shared" si="11"/>
        <v>24</v>
      </c>
      <c r="W114" s="182">
        <f t="shared" si="12"/>
        <v>2007</v>
      </c>
      <c r="X114" s="183"/>
      <c r="Y114" s="183"/>
      <c r="Z114" s="183"/>
      <c r="AA114" s="183"/>
      <c r="AB114" s="183"/>
      <c r="AC114" s="184"/>
    </row>
    <row r="115" spans="1:29" ht="13.2" x14ac:dyDescent="0.25">
      <c r="A115" s="25"/>
      <c r="B115" s="401"/>
      <c r="C115" s="305">
        <v>1589</v>
      </c>
      <c r="D115" s="305">
        <v>18</v>
      </c>
      <c r="E115" s="305">
        <v>1607</v>
      </c>
      <c r="F115" s="25">
        <f t="shared" si="13"/>
        <v>2008</v>
      </c>
      <c r="T115" s="397"/>
      <c r="U115" s="188">
        <f t="shared" si="10"/>
        <v>1589</v>
      </c>
      <c r="V115" s="188">
        <f t="shared" si="11"/>
        <v>18</v>
      </c>
      <c r="W115" s="182">
        <f t="shared" si="12"/>
        <v>2008</v>
      </c>
      <c r="X115" s="183"/>
      <c r="Y115" s="183"/>
      <c r="Z115" s="183"/>
      <c r="AA115" s="183"/>
      <c r="AB115" s="183"/>
      <c r="AC115" s="184"/>
    </row>
    <row r="116" spans="1:29" ht="13.2" x14ac:dyDescent="0.25">
      <c r="A116" s="25"/>
      <c r="B116" s="401"/>
      <c r="C116" s="305">
        <v>1664</v>
      </c>
      <c r="D116" s="305">
        <v>15</v>
      </c>
      <c r="E116" s="305">
        <v>1679</v>
      </c>
      <c r="F116" s="25">
        <f t="shared" si="13"/>
        <v>2009</v>
      </c>
      <c r="T116" s="397"/>
      <c r="U116" s="188">
        <f t="shared" si="10"/>
        <v>1664</v>
      </c>
      <c r="V116" s="188">
        <f t="shared" si="11"/>
        <v>15</v>
      </c>
      <c r="W116" s="182">
        <f t="shared" si="12"/>
        <v>2009</v>
      </c>
      <c r="X116" s="183"/>
      <c r="Y116" s="183"/>
      <c r="Z116" s="183"/>
      <c r="AA116" s="183"/>
      <c r="AB116" s="183"/>
      <c r="AC116" s="184"/>
    </row>
    <row r="117" spans="1:29" ht="13.2" x14ac:dyDescent="0.25">
      <c r="A117" s="25"/>
      <c r="B117" s="31"/>
      <c r="C117" s="305"/>
      <c r="D117" s="305"/>
      <c r="E117" s="305"/>
      <c r="F117" s="25"/>
      <c r="T117" s="189"/>
      <c r="U117" s="188"/>
      <c r="V117" s="188"/>
      <c r="W117" s="182"/>
      <c r="X117" s="183"/>
      <c r="Y117" s="183"/>
      <c r="Z117" s="183"/>
      <c r="AA117" s="183"/>
      <c r="AB117" s="183"/>
      <c r="AC117" s="184"/>
    </row>
    <row r="118" spans="1:29" ht="13.2" x14ac:dyDescent="0.25">
      <c r="A118" s="25"/>
      <c r="B118" s="401" t="s">
        <v>12</v>
      </c>
      <c r="C118" s="305">
        <v>21</v>
      </c>
      <c r="D118" s="305">
        <v>105</v>
      </c>
      <c r="E118" s="305">
        <v>126</v>
      </c>
      <c r="F118" s="25" t="str">
        <f t="shared" si="13"/>
        <v>2005*</v>
      </c>
      <c r="G118">
        <f>100*SUM(E118:E122)/E$129</f>
        <v>1.7758652039517546</v>
      </c>
      <c r="T118" s="397" t="s">
        <v>12</v>
      </c>
      <c r="U118" s="188">
        <f t="shared" si="10"/>
        <v>21</v>
      </c>
      <c r="V118" s="188">
        <f t="shared" si="11"/>
        <v>105</v>
      </c>
      <c r="W118" s="182" t="str">
        <f t="shared" si="12"/>
        <v>2005*</v>
      </c>
      <c r="X118" s="183"/>
      <c r="Y118" s="183"/>
      <c r="Z118" s="183"/>
      <c r="AA118" s="183"/>
      <c r="AB118" s="183"/>
      <c r="AC118" s="184"/>
    </row>
    <row r="119" spans="1:29" ht="13.2" x14ac:dyDescent="0.25">
      <c r="A119" s="25"/>
      <c r="B119" s="401"/>
      <c r="C119" s="305">
        <v>17</v>
      </c>
      <c r="D119" s="305">
        <v>97</v>
      </c>
      <c r="E119" s="305">
        <v>114</v>
      </c>
      <c r="F119" s="25">
        <f t="shared" si="13"/>
        <v>2006</v>
      </c>
      <c r="T119" s="397"/>
      <c r="U119" s="188">
        <f t="shared" si="10"/>
        <v>17</v>
      </c>
      <c r="V119" s="188">
        <f t="shared" si="11"/>
        <v>97</v>
      </c>
      <c r="W119" s="182">
        <f t="shared" si="12"/>
        <v>2006</v>
      </c>
      <c r="X119" s="183"/>
      <c r="Y119" s="183"/>
      <c r="Z119" s="183"/>
      <c r="AA119" s="183"/>
      <c r="AB119" s="183"/>
      <c r="AC119" s="184"/>
    </row>
    <row r="120" spans="1:29" ht="13.2" x14ac:dyDescent="0.25">
      <c r="A120" s="25"/>
      <c r="B120" s="401"/>
      <c r="C120" s="305">
        <v>11</v>
      </c>
      <c r="D120" s="305">
        <v>67</v>
      </c>
      <c r="E120" s="305">
        <v>78</v>
      </c>
      <c r="F120" s="25">
        <f t="shared" si="13"/>
        <v>2007</v>
      </c>
      <c r="T120" s="397"/>
      <c r="U120" s="188">
        <f t="shared" si="10"/>
        <v>11</v>
      </c>
      <c r="V120" s="188">
        <f t="shared" si="11"/>
        <v>67</v>
      </c>
      <c r="W120" s="182">
        <f t="shared" si="12"/>
        <v>2007</v>
      </c>
      <c r="X120" s="183"/>
      <c r="Y120" s="183"/>
      <c r="Z120" s="183"/>
      <c r="AA120" s="183"/>
      <c r="AB120" s="183"/>
      <c r="AC120" s="184"/>
    </row>
    <row r="121" spans="1:29" ht="13.2" x14ac:dyDescent="0.25">
      <c r="A121" s="25"/>
      <c r="B121" s="401"/>
      <c r="C121" s="305">
        <v>30</v>
      </c>
      <c r="D121" s="305">
        <v>113</v>
      </c>
      <c r="E121" s="305">
        <v>143</v>
      </c>
      <c r="F121" s="25">
        <f t="shared" si="13"/>
        <v>2008</v>
      </c>
      <c r="T121" s="397"/>
      <c r="U121" s="188">
        <f t="shared" si="10"/>
        <v>30</v>
      </c>
      <c r="V121" s="188">
        <f t="shared" si="11"/>
        <v>113</v>
      </c>
      <c r="W121" s="182">
        <f t="shared" si="12"/>
        <v>2008</v>
      </c>
      <c r="X121" s="183"/>
      <c r="Y121" s="183"/>
      <c r="Z121" s="183"/>
      <c r="AA121" s="183"/>
      <c r="AB121" s="183"/>
      <c r="AC121" s="184"/>
    </row>
    <row r="122" spans="1:29" ht="13.2" x14ac:dyDescent="0.25">
      <c r="A122" s="25"/>
      <c r="B122" s="401"/>
      <c r="C122" s="305">
        <v>24</v>
      </c>
      <c r="D122" s="305">
        <v>101</v>
      </c>
      <c r="E122" s="305">
        <v>125</v>
      </c>
      <c r="F122" s="25">
        <f t="shared" si="13"/>
        <v>2009</v>
      </c>
      <c r="T122" s="397"/>
      <c r="U122" s="188">
        <f t="shared" si="10"/>
        <v>24</v>
      </c>
      <c r="V122" s="188">
        <f t="shared" si="11"/>
        <v>101</v>
      </c>
      <c r="W122" s="182">
        <f t="shared" si="12"/>
        <v>2009</v>
      </c>
      <c r="X122" s="183"/>
      <c r="Y122" s="183"/>
      <c r="Z122" s="183"/>
      <c r="AA122" s="183"/>
      <c r="AB122" s="183"/>
      <c r="AC122" s="184"/>
    </row>
    <row r="123" spans="1:29" ht="13.2" x14ac:dyDescent="0.25">
      <c r="A123" s="25"/>
      <c r="B123" s="31"/>
      <c r="C123" s="305"/>
      <c r="D123" s="305"/>
      <c r="E123" s="305"/>
      <c r="F123" s="25"/>
      <c r="T123" s="189"/>
      <c r="U123" s="188"/>
      <c r="V123" s="188"/>
      <c r="W123" s="182"/>
      <c r="X123" s="183"/>
      <c r="Y123" s="183"/>
      <c r="Z123" s="183"/>
      <c r="AA123" s="183"/>
      <c r="AB123" s="183"/>
      <c r="AC123" s="184"/>
    </row>
    <row r="124" spans="1:29" ht="13.2" x14ac:dyDescent="0.25">
      <c r="A124" s="25"/>
      <c r="B124" s="58" t="s">
        <v>1</v>
      </c>
      <c r="C124" s="305">
        <v>1191</v>
      </c>
      <c r="D124" s="305">
        <v>545</v>
      </c>
      <c r="E124" s="305">
        <v>1736</v>
      </c>
      <c r="F124" s="25" t="str">
        <f t="shared" si="13"/>
        <v>2005*</v>
      </c>
      <c r="G124">
        <f>100*SUM(E124:E128)/E$129</f>
        <v>27.259227831989818</v>
      </c>
      <c r="T124" s="397" t="s">
        <v>1</v>
      </c>
      <c r="U124" s="188">
        <f t="shared" si="10"/>
        <v>1191</v>
      </c>
      <c r="V124" s="188">
        <f t="shared" si="11"/>
        <v>545</v>
      </c>
      <c r="W124" s="182" t="str">
        <f t="shared" si="12"/>
        <v>2005*</v>
      </c>
      <c r="X124" s="183"/>
      <c r="Y124" s="183"/>
      <c r="Z124" s="183"/>
      <c r="AA124" s="183"/>
      <c r="AB124" s="183"/>
      <c r="AC124" s="184"/>
    </row>
    <row r="125" spans="1:29" ht="13.2" x14ac:dyDescent="0.25">
      <c r="A125" s="25"/>
      <c r="B125" s="58"/>
      <c r="C125" s="305">
        <v>1022</v>
      </c>
      <c r="D125" s="305">
        <v>612</v>
      </c>
      <c r="E125" s="305">
        <v>1634</v>
      </c>
      <c r="F125" s="25">
        <f t="shared" si="13"/>
        <v>2006</v>
      </c>
      <c r="T125" s="397"/>
      <c r="U125" s="188">
        <f t="shared" si="10"/>
        <v>1022</v>
      </c>
      <c r="V125" s="188">
        <f t="shared" si="11"/>
        <v>612</v>
      </c>
      <c r="W125" s="182">
        <f t="shared" si="12"/>
        <v>2006</v>
      </c>
      <c r="X125" s="183"/>
      <c r="Y125" s="183"/>
      <c r="Z125" s="183"/>
      <c r="AA125" s="183"/>
      <c r="AB125" s="183"/>
      <c r="AC125" s="184"/>
    </row>
    <row r="126" spans="1:29" ht="13.2" x14ac:dyDescent="0.25">
      <c r="A126" s="25"/>
      <c r="B126" s="30"/>
      <c r="C126" s="305">
        <v>977</v>
      </c>
      <c r="D126" s="305">
        <v>604</v>
      </c>
      <c r="E126" s="305">
        <v>1581</v>
      </c>
      <c r="F126" s="25">
        <f t="shared" si="13"/>
        <v>2007</v>
      </c>
      <c r="I126" s="61"/>
      <c r="J126" s="40"/>
      <c r="K126" s="40"/>
      <c r="L126" s="40"/>
      <c r="M126" s="45"/>
      <c r="T126" s="397"/>
      <c r="U126" s="188">
        <f t="shared" si="10"/>
        <v>977</v>
      </c>
      <c r="V126" s="188">
        <f t="shared" si="11"/>
        <v>604</v>
      </c>
      <c r="W126" s="182">
        <f t="shared" si="12"/>
        <v>2007</v>
      </c>
      <c r="X126" s="183"/>
      <c r="Y126" s="183"/>
      <c r="Z126" s="183"/>
      <c r="AA126" s="183"/>
      <c r="AB126" s="183"/>
      <c r="AC126" s="184"/>
    </row>
    <row r="127" spans="1:29" ht="13.2" x14ac:dyDescent="0.25">
      <c r="A127" s="25"/>
      <c r="B127" s="30"/>
      <c r="C127" s="305">
        <v>1178</v>
      </c>
      <c r="D127" s="305">
        <v>774</v>
      </c>
      <c r="E127" s="305">
        <v>1952</v>
      </c>
      <c r="F127" s="25">
        <f t="shared" si="13"/>
        <v>2008</v>
      </c>
      <c r="I127" s="41"/>
      <c r="J127" s="40"/>
      <c r="K127" s="40"/>
      <c r="L127" s="40"/>
      <c r="M127" s="45"/>
      <c r="T127" s="397"/>
      <c r="U127" s="188">
        <f t="shared" si="10"/>
        <v>1178</v>
      </c>
      <c r="V127" s="188">
        <f t="shared" si="11"/>
        <v>774</v>
      </c>
      <c r="W127" s="182">
        <f t="shared" si="12"/>
        <v>2008</v>
      </c>
      <c r="X127" s="183"/>
      <c r="Y127" s="183"/>
      <c r="Z127" s="183"/>
      <c r="AA127" s="183"/>
      <c r="AB127" s="183"/>
      <c r="AC127" s="184"/>
    </row>
    <row r="128" spans="1:29" ht="13.2" x14ac:dyDescent="0.25">
      <c r="A128" s="25"/>
      <c r="B128" s="30"/>
      <c r="C128" s="305">
        <v>1209</v>
      </c>
      <c r="D128" s="305">
        <v>883</v>
      </c>
      <c r="E128" s="305">
        <v>2092</v>
      </c>
      <c r="F128" s="25">
        <f t="shared" si="13"/>
        <v>2009</v>
      </c>
      <c r="I128" s="61"/>
      <c r="J128" s="40"/>
      <c r="K128" s="40"/>
      <c r="L128" s="40"/>
      <c r="M128" s="45"/>
      <c r="T128" s="397"/>
      <c r="U128" s="188">
        <f t="shared" si="10"/>
        <v>1209</v>
      </c>
      <c r="V128" s="188">
        <f t="shared" si="11"/>
        <v>883</v>
      </c>
      <c r="W128" s="182">
        <f t="shared" si="12"/>
        <v>2009</v>
      </c>
      <c r="X128" s="183"/>
      <c r="Y128" s="183"/>
      <c r="Z128" s="183"/>
      <c r="AA128" s="183"/>
      <c r="AB128" s="183"/>
      <c r="AC128" s="184"/>
    </row>
    <row r="129" spans="1:41" ht="13.2" x14ac:dyDescent="0.25">
      <c r="B129" s="11"/>
      <c r="C129" s="8"/>
      <c r="D129" s="8">
        <f>SUM(D88:D128)</f>
        <v>8678</v>
      </c>
      <c r="E129" s="8">
        <f>SUM(E88:E128)</f>
        <v>32998</v>
      </c>
      <c r="I129" s="61"/>
      <c r="J129" s="40"/>
      <c r="K129" s="40"/>
      <c r="L129" s="40"/>
      <c r="M129" s="45"/>
      <c r="T129" s="183"/>
      <c r="U129" s="183"/>
      <c r="V129" s="183"/>
      <c r="W129" s="186"/>
      <c r="X129" s="183"/>
      <c r="Y129" s="183"/>
      <c r="Z129" s="183"/>
      <c r="AA129" s="183"/>
      <c r="AB129" s="183"/>
      <c r="AC129" s="184"/>
    </row>
    <row r="130" spans="1:41" ht="13.2" x14ac:dyDescent="0.25">
      <c r="B130" s="11"/>
      <c r="C130" s="8"/>
      <c r="D130" s="8">
        <f>D129/E129</f>
        <v>0.2629856354930602</v>
      </c>
      <c r="E130" s="8"/>
      <c r="I130" s="61"/>
      <c r="J130" s="40"/>
      <c r="K130" s="40"/>
      <c r="L130" s="40"/>
      <c r="M130" s="45"/>
      <c r="T130" s="183"/>
      <c r="U130" s="183"/>
      <c r="V130" s="183"/>
      <c r="W130" s="186"/>
      <c r="X130" s="183"/>
      <c r="Y130" s="183"/>
      <c r="Z130" s="183"/>
      <c r="AA130" s="183"/>
      <c r="AB130" s="183"/>
      <c r="AC130" s="184"/>
    </row>
    <row r="131" spans="1:41" ht="13.2" x14ac:dyDescent="0.25">
      <c r="B131" s="11"/>
      <c r="C131" s="8"/>
      <c r="D131" s="8"/>
      <c r="E131" s="8"/>
      <c r="I131" s="61"/>
      <c r="J131" s="40"/>
      <c r="K131" s="40"/>
      <c r="L131" s="40"/>
      <c r="M131" s="45"/>
      <c r="T131" s="183"/>
      <c r="U131" s="183"/>
      <c r="V131" s="183"/>
      <c r="W131" s="186"/>
      <c r="X131" s="183"/>
      <c r="Y131" s="183"/>
      <c r="Z131" s="183"/>
      <c r="AA131" s="183"/>
      <c r="AB131" s="183"/>
      <c r="AC131" s="183"/>
    </row>
    <row r="132" spans="1:41" ht="13.2" x14ac:dyDescent="0.25">
      <c r="B132" s="11"/>
      <c r="C132" s="8"/>
      <c r="D132" s="8"/>
      <c r="E132" s="8"/>
      <c r="I132" s="61"/>
      <c r="J132" s="40"/>
      <c r="K132" s="40"/>
      <c r="L132" s="40"/>
      <c r="M132" s="45"/>
    </row>
    <row r="133" spans="1:41" x14ac:dyDescent="0.25">
      <c r="B133" s="11"/>
      <c r="C133" s="8"/>
      <c r="D133" s="8"/>
      <c r="E133" s="8"/>
    </row>
    <row r="134" spans="1:41" s="34" customFormat="1" x14ac:dyDescent="0.25">
      <c r="B134" s="53"/>
      <c r="C134" s="55"/>
      <c r="D134" s="55"/>
      <c r="E134" s="55"/>
    </row>
    <row r="135" spans="1:41" x14ac:dyDescent="0.25">
      <c r="B135" s="9"/>
      <c r="C135" s="8"/>
      <c r="D135" s="8"/>
      <c r="E135" s="8"/>
    </row>
    <row r="136" spans="1:41" ht="13.2" x14ac:dyDescent="0.25">
      <c r="A136" s="7" t="s">
        <v>211</v>
      </c>
      <c r="B136" s="9"/>
      <c r="C136" s="8"/>
      <c r="D136" s="8"/>
      <c r="E136" s="8"/>
      <c r="L136" t="s">
        <v>201</v>
      </c>
    </row>
    <row r="137" spans="1:41" x14ac:dyDescent="0.25">
      <c r="B137" s="9"/>
      <c r="C137" s="8"/>
      <c r="D137" s="8"/>
      <c r="E137" s="8"/>
    </row>
    <row r="138" spans="1:41" ht="13.2" x14ac:dyDescent="0.25">
      <c r="A138" s="26" t="s">
        <v>188</v>
      </c>
      <c r="B138" s="42"/>
      <c r="C138" s="26" t="s">
        <v>189</v>
      </c>
      <c r="D138" s="396">
        <v>40490</v>
      </c>
      <c r="E138" s="396"/>
    </row>
    <row r="139" spans="1:41" ht="13.2" x14ac:dyDescent="0.25">
      <c r="A139" s="25"/>
      <c r="B139" s="331" t="s">
        <v>321</v>
      </c>
      <c r="C139" s="39"/>
      <c r="D139" s="39"/>
      <c r="E139" s="39"/>
      <c r="F139" s="25"/>
      <c r="G139" s="25"/>
      <c r="H139" s="25"/>
      <c r="I139" s="25"/>
      <c r="J139" s="25"/>
      <c r="K139" s="25"/>
      <c r="L139" s="25"/>
    </row>
    <row r="140" spans="1:41" ht="13.2" x14ac:dyDescent="0.25">
      <c r="A140" s="25"/>
      <c r="B140" s="332" t="s">
        <v>322</v>
      </c>
      <c r="C140" s="39"/>
      <c r="D140" s="39"/>
      <c r="E140" s="39"/>
      <c r="F140" s="25"/>
      <c r="G140" s="25"/>
      <c r="H140" s="25"/>
      <c r="I140" s="25"/>
      <c r="J140" s="25"/>
      <c r="K140" s="25"/>
      <c r="L140" s="25"/>
    </row>
    <row r="141" spans="1:41" x14ac:dyDescent="0.25">
      <c r="A141" s="25"/>
      <c r="B141" s="38"/>
      <c r="C141" s="39"/>
      <c r="D141" s="39"/>
      <c r="E141" s="39"/>
      <c r="F141" s="25"/>
      <c r="G141" s="25"/>
      <c r="H141" s="25"/>
      <c r="I141" s="25"/>
      <c r="J141" s="25"/>
      <c r="K141" s="25"/>
      <c r="L141" s="25"/>
    </row>
    <row r="142" spans="1:41" ht="52.8" x14ac:dyDescent="0.25">
      <c r="A142" s="25"/>
      <c r="B142" s="32" t="s">
        <v>273</v>
      </c>
      <c r="C142" s="32" t="s">
        <v>274</v>
      </c>
      <c r="D142" s="333" t="s">
        <v>323</v>
      </c>
      <c r="E142" s="26" t="s">
        <v>3</v>
      </c>
      <c r="F142" s="32" t="s">
        <v>68</v>
      </c>
      <c r="G142" s="32" t="s">
        <v>69</v>
      </c>
      <c r="H142" s="32" t="s">
        <v>13</v>
      </c>
      <c r="I142" s="25"/>
      <c r="J142" s="25"/>
      <c r="K142" s="25"/>
      <c r="L142" s="25"/>
      <c r="AF142" s="334" t="str">
        <f>B142</f>
        <v>Muut kuin henkilö-vahingot kpl</v>
      </c>
      <c r="AG142" s="334" t="str">
        <f>C142</f>
        <v>Henkilö-vahingot kpl</v>
      </c>
      <c r="AH142" s="334" t="str">
        <f>D142</f>
        <v>Vahingot yhteensä</v>
      </c>
      <c r="AI142" s="335" t="s">
        <v>212</v>
      </c>
      <c r="AJ142" s="316"/>
      <c r="AK142" s="316"/>
      <c r="AL142" s="316"/>
      <c r="AM142" s="316"/>
      <c r="AN142" s="316"/>
      <c r="AO142" s="316"/>
    </row>
    <row r="143" spans="1:41" ht="13.2" x14ac:dyDescent="0.25">
      <c r="A143" s="25"/>
      <c r="B143" s="25"/>
      <c r="C143" s="25"/>
      <c r="D143" s="25"/>
      <c r="E143" s="26"/>
      <c r="F143" s="25"/>
      <c r="G143" s="25"/>
      <c r="H143" s="25"/>
      <c r="I143" s="25"/>
      <c r="J143" s="25"/>
      <c r="K143" s="25"/>
      <c r="L143" s="25"/>
      <c r="AF143" s="316"/>
      <c r="AG143" s="316"/>
      <c r="AH143" s="316"/>
      <c r="AI143" s="336"/>
      <c r="AJ143" s="316"/>
      <c r="AK143" s="316"/>
      <c r="AL143" s="316"/>
      <c r="AM143" s="316"/>
      <c r="AN143" s="316"/>
      <c r="AO143" s="316"/>
    </row>
    <row r="144" spans="1:41" ht="17.100000000000001" customHeight="1" x14ac:dyDescent="0.25">
      <c r="A144" s="25"/>
      <c r="B144" s="25">
        <v>692</v>
      </c>
      <c r="C144" s="25">
        <v>122</v>
      </c>
      <c r="D144" s="25">
        <v>814</v>
      </c>
      <c r="E144" s="26">
        <v>2004</v>
      </c>
      <c r="F144" s="25">
        <v>9</v>
      </c>
      <c r="G144" s="25">
        <v>2</v>
      </c>
      <c r="H144" s="25">
        <v>11</v>
      </c>
      <c r="I144" s="25"/>
      <c r="J144" s="25"/>
      <c r="K144" s="25"/>
      <c r="L144" s="25"/>
      <c r="AF144" s="400">
        <f>B144</f>
        <v>692</v>
      </c>
      <c r="AG144" s="400">
        <f>C144</f>
        <v>122</v>
      </c>
      <c r="AH144" s="400">
        <f>D144</f>
        <v>814</v>
      </c>
      <c r="AI144" s="403">
        <f>E144</f>
        <v>2004</v>
      </c>
      <c r="AJ144" s="316"/>
      <c r="AK144" s="316"/>
      <c r="AL144" s="316"/>
      <c r="AM144" s="316"/>
      <c r="AN144" s="316"/>
      <c r="AO144" s="316"/>
    </row>
    <row r="145" spans="1:41" ht="17.100000000000001" customHeight="1" x14ac:dyDescent="0.25">
      <c r="A145" s="25"/>
      <c r="B145" s="25">
        <v>708</v>
      </c>
      <c r="C145" s="25">
        <v>149</v>
      </c>
      <c r="D145" s="25">
        <v>857</v>
      </c>
      <c r="E145" s="26">
        <v>2005</v>
      </c>
      <c r="F145" s="25">
        <v>9</v>
      </c>
      <c r="G145" s="25">
        <v>2</v>
      </c>
      <c r="H145" s="25">
        <v>11</v>
      </c>
      <c r="I145" s="25"/>
      <c r="J145" s="25"/>
      <c r="K145" s="25"/>
      <c r="L145" s="25"/>
      <c r="AF145" s="400">
        <f t="shared" ref="AF145:AF155" si="14">B145</f>
        <v>708</v>
      </c>
      <c r="AG145" s="400"/>
      <c r="AH145" s="400"/>
      <c r="AI145" s="403"/>
      <c r="AJ145" s="316"/>
      <c r="AK145" s="316"/>
      <c r="AL145" s="316"/>
      <c r="AM145" s="316"/>
      <c r="AN145" s="316"/>
      <c r="AO145" s="316"/>
    </row>
    <row r="146" spans="1:41" ht="17.25" customHeight="1" x14ac:dyDescent="0.25">
      <c r="A146" s="25"/>
      <c r="B146" s="25">
        <v>968</v>
      </c>
      <c r="C146" s="25">
        <v>180</v>
      </c>
      <c r="D146" s="25">
        <v>1148</v>
      </c>
      <c r="E146" s="26">
        <v>2006</v>
      </c>
      <c r="F146" s="25">
        <v>12</v>
      </c>
      <c r="G146" s="25">
        <v>2</v>
      </c>
      <c r="H146" s="25">
        <v>15</v>
      </c>
      <c r="I146" s="25"/>
      <c r="J146" s="25"/>
      <c r="K146" s="25"/>
      <c r="L146" s="25"/>
      <c r="AF146" s="400">
        <f>B145</f>
        <v>708</v>
      </c>
      <c r="AG146" s="400">
        <f>C145</f>
        <v>149</v>
      </c>
      <c r="AH146" s="400">
        <f>D145</f>
        <v>857</v>
      </c>
      <c r="AI146" s="403">
        <f>E145</f>
        <v>2005</v>
      </c>
      <c r="AJ146" s="316"/>
      <c r="AK146" s="316"/>
      <c r="AL146" s="316"/>
      <c r="AM146" s="316"/>
      <c r="AN146" s="316"/>
      <c r="AO146" s="316"/>
    </row>
    <row r="147" spans="1:41" ht="17.25" customHeight="1" x14ac:dyDescent="0.25">
      <c r="A147" s="25"/>
      <c r="B147" s="25">
        <v>1102</v>
      </c>
      <c r="C147" s="25">
        <v>230</v>
      </c>
      <c r="D147" s="25">
        <v>1332</v>
      </c>
      <c r="E147" s="26">
        <v>2007</v>
      </c>
      <c r="F147" s="25">
        <v>14</v>
      </c>
      <c r="G147" s="25">
        <v>3</v>
      </c>
      <c r="H147" s="25">
        <v>17</v>
      </c>
      <c r="I147" s="25"/>
      <c r="J147" s="25"/>
      <c r="K147" s="25"/>
      <c r="L147" s="25"/>
      <c r="AF147" s="400">
        <f t="shared" si="14"/>
        <v>1102</v>
      </c>
      <c r="AG147" s="400"/>
      <c r="AH147" s="400"/>
      <c r="AI147" s="403"/>
      <c r="AJ147" s="316"/>
      <c r="AK147" s="316"/>
      <c r="AL147" s="316"/>
      <c r="AM147" s="316"/>
      <c r="AN147" s="316"/>
      <c r="AO147" s="316"/>
    </row>
    <row r="148" spans="1:41" ht="18.75" customHeight="1" x14ac:dyDescent="0.25">
      <c r="A148" s="25"/>
      <c r="B148" s="25">
        <v>2097</v>
      </c>
      <c r="C148" s="25">
        <v>408</v>
      </c>
      <c r="D148" s="25">
        <v>2505</v>
      </c>
      <c r="E148" s="26">
        <v>2008</v>
      </c>
      <c r="F148" s="25">
        <v>26</v>
      </c>
      <c r="G148" s="25">
        <v>5</v>
      </c>
      <c r="H148" s="25">
        <v>31</v>
      </c>
      <c r="I148" s="25"/>
      <c r="J148" s="25"/>
      <c r="K148" s="25"/>
      <c r="L148" s="25"/>
      <c r="AF148" s="400">
        <f>B146</f>
        <v>968</v>
      </c>
      <c r="AG148" s="400">
        <f>C146</f>
        <v>180</v>
      </c>
      <c r="AH148" s="400">
        <f>D146</f>
        <v>1148</v>
      </c>
      <c r="AI148" s="403">
        <f>E146</f>
        <v>2006</v>
      </c>
      <c r="AJ148" s="316"/>
      <c r="AK148" s="316"/>
      <c r="AL148" s="316"/>
      <c r="AM148" s="316"/>
      <c r="AN148" s="316"/>
      <c r="AO148" s="316"/>
    </row>
    <row r="149" spans="1:41" ht="18.75" customHeight="1" x14ac:dyDescent="0.25">
      <c r="A149" s="25"/>
      <c r="B149" s="25">
        <v>3228</v>
      </c>
      <c r="C149" s="25">
        <v>852</v>
      </c>
      <c r="D149" s="25">
        <v>4080</v>
      </c>
      <c r="E149" s="26">
        <v>2009</v>
      </c>
      <c r="F149" s="25">
        <v>42</v>
      </c>
      <c r="G149" s="25">
        <v>11</v>
      </c>
      <c r="H149" s="25">
        <v>53</v>
      </c>
      <c r="I149" s="25"/>
      <c r="J149" s="25"/>
      <c r="K149" s="25"/>
      <c r="L149" s="25"/>
      <c r="AF149" s="400">
        <f t="shared" si="14"/>
        <v>3228</v>
      </c>
      <c r="AG149" s="400"/>
      <c r="AH149" s="400"/>
      <c r="AI149" s="403"/>
      <c r="AJ149" s="316"/>
      <c r="AK149" s="316"/>
      <c r="AL149" s="316"/>
      <c r="AM149" s="316"/>
      <c r="AN149" s="316"/>
      <c r="AO149" s="316"/>
    </row>
    <row r="150" spans="1:41" ht="17.100000000000001" customHeight="1" x14ac:dyDescent="0.25">
      <c r="AF150" s="400">
        <f>B147</f>
        <v>1102</v>
      </c>
      <c r="AG150" s="400">
        <f>C147</f>
        <v>230</v>
      </c>
      <c r="AH150" s="400">
        <f>D147</f>
        <v>1332</v>
      </c>
      <c r="AI150" s="403">
        <f>E147</f>
        <v>2007</v>
      </c>
      <c r="AJ150" s="316"/>
      <c r="AK150" s="316"/>
      <c r="AL150" s="316"/>
      <c r="AM150" s="316"/>
      <c r="AN150" s="316"/>
      <c r="AO150" s="316"/>
    </row>
    <row r="151" spans="1:41" ht="17.100000000000001" customHeight="1" x14ac:dyDescent="0.25">
      <c r="B151" s="10"/>
      <c r="AF151" s="400">
        <f t="shared" si="14"/>
        <v>0</v>
      </c>
      <c r="AG151" s="400"/>
      <c r="AH151" s="400"/>
      <c r="AI151" s="403"/>
      <c r="AJ151" s="316"/>
      <c r="AK151" s="316"/>
      <c r="AL151" s="316"/>
      <c r="AM151" s="316"/>
      <c r="AN151" s="316"/>
      <c r="AO151" s="316"/>
    </row>
    <row r="152" spans="1:41" ht="19.5" customHeight="1" x14ac:dyDescent="0.25">
      <c r="B152" s="10"/>
      <c r="AF152" s="400">
        <f>B148</f>
        <v>2097</v>
      </c>
      <c r="AG152" s="400">
        <f>C148</f>
        <v>408</v>
      </c>
      <c r="AH152" s="400">
        <f>D148</f>
        <v>2505</v>
      </c>
      <c r="AI152" s="403">
        <f>E148</f>
        <v>2008</v>
      </c>
      <c r="AJ152" s="316"/>
      <c r="AK152" s="316"/>
      <c r="AL152" s="316"/>
      <c r="AM152" s="316"/>
      <c r="AN152" s="316"/>
      <c r="AO152" s="316"/>
    </row>
    <row r="153" spans="1:41" ht="19.5" customHeight="1" x14ac:dyDescent="0.25">
      <c r="B153" s="10"/>
      <c r="AF153" s="400">
        <f t="shared" si="14"/>
        <v>0</v>
      </c>
      <c r="AG153" s="400"/>
      <c r="AH153" s="400"/>
      <c r="AI153" s="403"/>
      <c r="AJ153" s="316"/>
      <c r="AK153" s="316"/>
      <c r="AL153" s="316"/>
      <c r="AM153" s="316"/>
      <c r="AN153" s="316"/>
      <c r="AO153" s="316"/>
    </row>
    <row r="154" spans="1:41" ht="17.100000000000001" customHeight="1" x14ac:dyDescent="0.25">
      <c r="B154" s="10"/>
      <c r="AF154" s="400">
        <f>B149</f>
        <v>3228</v>
      </c>
      <c r="AG154" s="400">
        <f>C149</f>
        <v>852</v>
      </c>
      <c r="AH154" s="400">
        <f>D149</f>
        <v>4080</v>
      </c>
      <c r="AI154" s="403">
        <f>E149</f>
        <v>2009</v>
      </c>
      <c r="AJ154" s="316"/>
      <c r="AK154" s="316"/>
      <c r="AL154" s="316"/>
      <c r="AM154" s="316"/>
      <c r="AN154" s="316"/>
      <c r="AO154" s="316"/>
    </row>
    <row r="155" spans="1:41" ht="17.100000000000001" customHeight="1" x14ac:dyDescent="0.25">
      <c r="B155" s="12"/>
      <c r="AF155" s="400">
        <f t="shared" si="14"/>
        <v>0</v>
      </c>
      <c r="AG155" s="400"/>
      <c r="AH155" s="400"/>
      <c r="AI155" s="403"/>
      <c r="AJ155" s="316"/>
      <c r="AK155" s="316"/>
      <c r="AL155" s="316"/>
      <c r="AM155" s="316"/>
      <c r="AN155" s="316"/>
      <c r="AO155" s="316"/>
    </row>
    <row r="156" spans="1:41" x14ac:dyDescent="0.25">
      <c r="B156" s="10"/>
      <c r="AF156" s="317"/>
      <c r="AG156" s="317"/>
      <c r="AH156" s="317"/>
      <c r="AI156" s="317"/>
      <c r="AJ156" s="316"/>
      <c r="AK156" s="316"/>
      <c r="AL156" s="316"/>
      <c r="AM156" s="316"/>
      <c r="AN156" s="316"/>
      <c r="AO156" s="316"/>
    </row>
    <row r="157" spans="1:41" x14ac:dyDescent="0.25">
      <c r="B157" s="10"/>
      <c r="AF157" s="317"/>
      <c r="AG157" s="317"/>
      <c r="AH157" s="317"/>
      <c r="AI157" s="317"/>
      <c r="AJ157" s="316"/>
      <c r="AK157" s="316"/>
      <c r="AL157" s="316"/>
      <c r="AM157" s="316"/>
      <c r="AN157" s="316"/>
      <c r="AO157" s="316"/>
    </row>
    <row r="158" spans="1:41" x14ac:dyDescent="0.25">
      <c r="B158" s="10"/>
      <c r="AF158" s="317"/>
      <c r="AG158" s="317"/>
      <c r="AH158" s="317"/>
      <c r="AI158" s="317"/>
      <c r="AJ158" s="316"/>
      <c r="AK158" s="316"/>
      <c r="AL158" s="316"/>
      <c r="AM158" s="316"/>
      <c r="AN158" s="316"/>
      <c r="AO158" s="316"/>
    </row>
    <row r="159" spans="1:41" x14ac:dyDescent="0.25">
      <c r="B159" s="10"/>
      <c r="AF159" s="317"/>
      <c r="AG159" s="317"/>
      <c r="AH159" s="317"/>
      <c r="AI159" s="317"/>
      <c r="AJ159" s="316"/>
      <c r="AK159" s="316"/>
      <c r="AL159" s="316"/>
      <c r="AM159" s="316"/>
      <c r="AN159" s="316"/>
      <c r="AO159" s="316"/>
    </row>
    <row r="160" spans="1:41" x14ac:dyDescent="0.25">
      <c r="B160" s="10"/>
      <c r="AF160" s="317"/>
      <c r="AG160" s="317"/>
      <c r="AH160" s="317"/>
      <c r="AI160" s="317"/>
      <c r="AJ160" s="316"/>
      <c r="AK160" s="316"/>
      <c r="AL160" s="316"/>
      <c r="AM160" s="316"/>
      <c r="AN160" s="316"/>
      <c r="AO160" s="316"/>
    </row>
    <row r="161" spans="2:41" x14ac:dyDescent="0.25">
      <c r="Y161" s="15"/>
      <c r="Z161" s="63"/>
      <c r="AA161" s="63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</row>
    <row r="162" spans="2:41" x14ac:dyDescent="0.25">
      <c r="Y162" s="1"/>
      <c r="Z162" s="1"/>
      <c r="AA162" s="1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</row>
    <row r="163" spans="2:41" x14ac:dyDescent="0.25">
      <c r="Y163" s="15"/>
      <c r="Z163" s="15"/>
      <c r="AA163" s="15"/>
      <c r="AD163" s="14"/>
      <c r="AE163" s="14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</row>
    <row r="164" spans="2:41" x14ac:dyDescent="0.25">
      <c r="Y164" s="15"/>
      <c r="Z164" s="15"/>
      <c r="AA164" s="15"/>
      <c r="AD164" s="15"/>
      <c r="AE164" s="15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</row>
    <row r="165" spans="2:41" x14ac:dyDescent="0.25">
      <c r="Y165" s="15"/>
      <c r="Z165" s="15"/>
      <c r="AA165" s="15"/>
      <c r="AD165" s="13"/>
      <c r="AE165" s="13"/>
    </row>
    <row r="166" spans="2:41" x14ac:dyDescent="0.25">
      <c r="Y166" s="15"/>
      <c r="Z166" s="15"/>
      <c r="AA166" s="15"/>
      <c r="AD166" s="13"/>
      <c r="AE166" s="13"/>
    </row>
    <row r="167" spans="2:41" x14ac:dyDescent="0.25">
      <c r="Y167" s="15"/>
      <c r="Z167" s="15"/>
      <c r="AA167" s="15"/>
    </row>
    <row r="168" spans="2:41" x14ac:dyDescent="0.25">
      <c r="Y168" s="15"/>
      <c r="Z168" s="15"/>
      <c r="AA168" s="15"/>
    </row>
    <row r="171" spans="2:41" x14ac:dyDescent="0.25">
      <c r="B171" s="10"/>
    </row>
    <row r="172" spans="2:41" x14ac:dyDescent="0.25">
      <c r="B172" s="10"/>
    </row>
    <row r="173" spans="2:41" x14ac:dyDescent="0.25">
      <c r="B173" s="10"/>
    </row>
  </sheetData>
  <mergeCells count="53">
    <mergeCell ref="AG154:AG155"/>
    <mergeCell ref="AG146:AG147"/>
    <mergeCell ref="AG148:AG149"/>
    <mergeCell ref="AG150:AG151"/>
    <mergeCell ref="AG152:AG153"/>
    <mergeCell ref="AI150:AI151"/>
    <mergeCell ref="AI152:AI153"/>
    <mergeCell ref="AI154:AI155"/>
    <mergeCell ref="AH154:AH155"/>
    <mergeCell ref="AH152:AH153"/>
    <mergeCell ref="AH150:AH151"/>
    <mergeCell ref="AH144:AH145"/>
    <mergeCell ref="AI144:AI145"/>
    <mergeCell ref="AI146:AI147"/>
    <mergeCell ref="AI148:AI149"/>
    <mergeCell ref="AH148:AH149"/>
    <mergeCell ref="AH146:AH147"/>
    <mergeCell ref="T124:T128"/>
    <mergeCell ref="D138:E138"/>
    <mergeCell ref="AG144:AG145"/>
    <mergeCell ref="T94:T98"/>
    <mergeCell ref="T100:T104"/>
    <mergeCell ref="T106:T110"/>
    <mergeCell ref="T112:T116"/>
    <mergeCell ref="AF144:AF145"/>
    <mergeCell ref="T88:T92"/>
    <mergeCell ref="B100:B104"/>
    <mergeCell ref="B106:B110"/>
    <mergeCell ref="B112:B116"/>
    <mergeCell ref="B118:B122"/>
    <mergeCell ref="B94:B98"/>
    <mergeCell ref="T118:T122"/>
    <mergeCell ref="D5:E5"/>
    <mergeCell ref="I8:I12"/>
    <mergeCell ref="I14:I18"/>
    <mergeCell ref="I20:I24"/>
    <mergeCell ref="B88:B92"/>
    <mergeCell ref="B58:B62"/>
    <mergeCell ref="B64:B68"/>
    <mergeCell ref="I64:I68"/>
    <mergeCell ref="I70:I74"/>
    <mergeCell ref="D85:E85"/>
    <mergeCell ref="I26:I30"/>
    <mergeCell ref="I32:I36"/>
    <mergeCell ref="D55:E55"/>
    <mergeCell ref="I58:I62"/>
    <mergeCell ref="I38:I42"/>
    <mergeCell ref="I44:I48"/>
    <mergeCell ref="AF146:AF147"/>
    <mergeCell ref="AF148:AF149"/>
    <mergeCell ref="AF150:AF151"/>
    <mergeCell ref="AF152:AF153"/>
    <mergeCell ref="AF154:AF15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I170"/>
  <sheetViews>
    <sheetView workbookViewId="0">
      <selection activeCell="L55" sqref="L55"/>
    </sheetView>
  </sheetViews>
  <sheetFormatPr defaultRowHeight="11.4" x14ac:dyDescent="0.25"/>
  <cols>
    <col min="1" max="1" width="12" customWidth="1"/>
    <col min="2" max="2" width="12.85546875" customWidth="1"/>
    <col min="4" max="4" width="10" customWidth="1"/>
    <col min="28" max="28" width="13.28515625" customWidth="1"/>
    <col min="29" max="29" width="4.28515625" customWidth="1"/>
    <col min="30" max="30" width="7.42578125" customWidth="1"/>
    <col min="31" max="31" width="4.28515625" customWidth="1"/>
    <col min="32" max="32" width="7.42578125" customWidth="1"/>
    <col min="33" max="33" width="4.28515625" customWidth="1"/>
    <col min="34" max="34" width="7.42578125" customWidth="1"/>
    <col min="35" max="35" width="4.28515625" customWidth="1"/>
    <col min="36" max="36" width="7.42578125" customWidth="1"/>
    <col min="37" max="37" width="5.140625" customWidth="1"/>
    <col min="38" max="38" width="7.42578125" customWidth="1"/>
    <col min="39" max="39" width="5.140625" customWidth="1"/>
    <col min="40" max="40" width="7.42578125" customWidth="1"/>
    <col min="41" max="41" width="8.42578125" customWidth="1"/>
    <col min="42" max="42" width="8.28515625" customWidth="1"/>
    <col min="53" max="53" width="8" customWidth="1"/>
    <col min="54" max="54" width="9.42578125" customWidth="1"/>
  </cols>
  <sheetData>
    <row r="2" spans="1:7" ht="13.2" x14ac:dyDescent="0.25">
      <c r="A2" s="7" t="s">
        <v>70</v>
      </c>
    </row>
    <row r="5" spans="1:7" ht="13.2" x14ac:dyDescent="0.25">
      <c r="A5" s="26" t="s">
        <v>188</v>
      </c>
      <c r="B5" s="42"/>
      <c r="C5" s="26" t="s">
        <v>189</v>
      </c>
      <c r="D5" s="396">
        <v>40490</v>
      </c>
      <c r="E5" s="396"/>
      <c r="F5" s="25"/>
      <c r="G5" s="25"/>
    </row>
    <row r="6" spans="1:7" x14ac:dyDescent="0.25">
      <c r="A6" s="25"/>
      <c r="B6" s="25" t="s">
        <v>300</v>
      </c>
      <c r="C6" s="25"/>
      <c r="D6" s="25"/>
      <c r="E6" s="25"/>
      <c r="F6" s="25"/>
      <c r="G6" s="25"/>
    </row>
    <row r="7" spans="1:7" x14ac:dyDescent="0.25">
      <c r="A7" s="25"/>
      <c r="B7" s="25" t="s">
        <v>275</v>
      </c>
      <c r="C7" s="25"/>
      <c r="D7" s="25"/>
      <c r="E7" s="25"/>
      <c r="F7" s="25"/>
      <c r="G7" s="25"/>
    </row>
    <row r="8" spans="1:7" x14ac:dyDescent="0.25">
      <c r="A8" s="25"/>
      <c r="B8" s="25"/>
      <c r="C8" s="25"/>
      <c r="D8" s="25"/>
      <c r="E8" s="25"/>
      <c r="F8" s="25"/>
      <c r="G8" s="25"/>
    </row>
    <row r="9" spans="1:7" ht="13.2" x14ac:dyDescent="0.25">
      <c r="A9" s="25"/>
      <c r="B9" s="407" t="s">
        <v>71</v>
      </c>
      <c r="C9" s="407"/>
      <c r="D9" s="408" t="s">
        <v>75</v>
      </c>
      <c r="E9" s="407"/>
      <c r="F9" s="407" t="s">
        <v>2</v>
      </c>
      <c r="G9" s="407"/>
    </row>
    <row r="10" spans="1:7" x14ac:dyDescent="0.25">
      <c r="A10" s="25"/>
      <c r="B10" s="25" t="s">
        <v>72</v>
      </c>
      <c r="C10" s="25" t="s">
        <v>73</v>
      </c>
      <c r="D10" s="25" t="s">
        <v>72</v>
      </c>
      <c r="E10" s="25" t="s">
        <v>73</v>
      </c>
      <c r="F10" s="25" t="s">
        <v>72</v>
      </c>
      <c r="G10" s="25" t="s">
        <v>73</v>
      </c>
    </row>
    <row r="11" spans="1:7" x14ac:dyDescent="0.25">
      <c r="A11" s="25"/>
      <c r="B11" s="25">
        <v>2.9</v>
      </c>
      <c r="C11" s="25">
        <v>4.5999999999999996</v>
      </c>
      <c r="D11" s="25">
        <v>0.05</v>
      </c>
      <c r="E11" s="25">
        <v>0.03</v>
      </c>
      <c r="F11" s="25">
        <v>0.04</v>
      </c>
      <c r="G11" s="25">
        <v>0.01</v>
      </c>
    </row>
    <row r="12" spans="1:7" x14ac:dyDescent="0.25">
      <c r="A12" s="25"/>
      <c r="B12" s="25"/>
      <c r="C12" s="25"/>
      <c r="D12" s="25"/>
      <c r="E12" s="25"/>
      <c r="F12" s="25"/>
      <c r="G12" s="25"/>
    </row>
    <row r="13" spans="1:7" x14ac:dyDescent="0.25">
      <c r="A13" s="25"/>
      <c r="B13" s="25"/>
      <c r="C13" s="25"/>
    </row>
    <row r="30" spans="1:1" s="34" customFormat="1" x14ac:dyDescent="0.25"/>
    <row r="31" spans="1:1" ht="13.2" x14ac:dyDescent="0.25">
      <c r="A31" s="7" t="s">
        <v>221</v>
      </c>
    </row>
    <row r="33" spans="1:51" ht="13.2" x14ac:dyDescent="0.25">
      <c r="A33" s="26" t="s">
        <v>188</v>
      </c>
      <c r="B33" s="42"/>
      <c r="C33" s="26" t="s">
        <v>189</v>
      </c>
      <c r="D33" s="396">
        <v>40490</v>
      </c>
      <c r="E33" s="396"/>
      <c r="F33" s="25"/>
      <c r="G33" s="25"/>
    </row>
    <row r="34" spans="1:51" x14ac:dyDescent="0.25">
      <c r="A34" s="25"/>
      <c r="B34" s="25" t="s">
        <v>74</v>
      </c>
      <c r="C34" s="25"/>
      <c r="D34" s="25"/>
      <c r="E34" s="25"/>
      <c r="F34" s="25"/>
      <c r="G34" s="25"/>
    </row>
    <row r="35" spans="1:51" x14ac:dyDescent="0.25">
      <c r="A35" s="25"/>
      <c r="B35" s="25" t="s">
        <v>315</v>
      </c>
      <c r="C35" s="25"/>
      <c r="D35" s="25"/>
      <c r="E35" s="25"/>
      <c r="F35" s="25"/>
      <c r="G35" s="25"/>
    </row>
    <row r="36" spans="1:51" x14ac:dyDescent="0.25">
      <c r="A36" s="25"/>
      <c r="B36" s="25" t="s">
        <v>280</v>
      </c>
      <c r="C36" s="25"/>
      <c r="D36" s="25"/>
      <c r="E36" s="25"/>
      <c r="F36" s="25"/>
      <c r="G36" s="25"/>
    </row>
    <row r="37" spans="1:51" ht="66" x14ac:dyDescent="0.25">
      <c r="A37" s="25"/>
      <c r="B37" s="70" t="s">
        <v>200</v>
      </c>
      <c r="C37" s="32" t="s">
        <v>2</v>
      </c>
      <c r="D37" s="32" t="s">
        <v>262</v>
      </c>
      <c r="E37" s="32" t="s">
        <v>261</v>
      </c>
      <c r="F37" s="25" t="s">
        <v>13</v>
      </c>
      <c r="G37" s="25" t="s">
        <v>3</v>
      </c>
      <c r="AO37" s="180" t="str">
        <f>B37</f>
        <v>Nopeus-rajoitus</v>
      </c>
      <c r="AP37" s="193" t="str">
        <f>E37</f>
        <v>Lievästi vammau-tuneet</v>
      </c>
      <c r="AQ37" s="193" t="str">
        <f>D37</f>
        <v>Vaikeasti vammau-tuneet</v>
      </c>
      <c r="AR37" s="193" t="str">
        <f>C37</f>
        <v>Kuolleet</v>
      </c>
      <c r="AS37" s="182" t="str">
        <f>G37</f>
        <v>Vuosi</v>
      </c>
      <c r="AT37" s="183"/>
      <c r="AU37" s="183"/>
      <c r="AV37" s="183"/>
      <c r="AW37" s="183"/>
      <c r="AX37" s="183"/>
      <c r="AY37" s="1"/>
    </row>
    <row r="38" spans="1:51" ht="13.2" x14ac:dyDescent="0.25">
      <c r="A38" s="25"/>
      <c r="B38" s="25"/>
      <c r="C38" s="39"/>
      <c r="D38" s="39"/>
      <c r="E38" s="39"/>
      <c r="F38" s="25"/>
      <c r="G38" s="25"/>
      <c r="AO38" s="190"/>
      <c r="AP38" s="181"/>
      <c r="AQ38" s="181"/>
      <c r="AR38" s="181"/>
      <c r="AS38" s="186"/>
      <c r="AT38" s="183"/>
      <c r="AU38" s="183"/>
      <c r="AV38" s="183"/>
      <c r="AW38" s="183"/>
      <c r="AX38" s="183"/>
      <c r="AY38" s="1"/>
    </row>
    <row r="39" spans="1:51" ht="13.2" x14ac:dyDescent="0.25">
      <c r="A39" s="25"/>
      <c r="B39" s="402" t="s">
        <v>265</v>
      </c>
      <c r="C39" s="305">
        <v>0</v>
      </c>
      <c r="D39" s="305">
        <v>0.3</v>
      </c>
      <c r="E39" s="305">
        <v>6.4</v>
      </c>
      <c r="F39" s="151">
        <f>SUM(C39:E39)</f>
        <v>6.7</v>
      </c>
      <c r="G39" s="337" t="s">
        <v>258</v>
      </c>
      <c r="AO39" s="397" t="str">
        <f>B39</f>
        <v xml:space="preserve"> -30 km/h</v>
      </c>
      <c r="AP39" s="231">
        <f>E39</f>
        <v>6.4</v>
      </c>
      <c r="AQ39" s="231">
        <f>D39</f>
        <v>0.3</v>
      </c>
      <c r="AR39" s="231">
        <f>C39</f>
        <v>0</v>
      </c>
      <c r="AS39" s="182" t="str">
        <f>G39</f>
        <v>2005*</v>
      </c>
      <c r="AT39" s="183"/>
      <c r="AU39" s="183"/>
      <c r="AV39" s="183"/>
      <c r="AW39" s="183"/>
      <c r="AX39" s="183"/>
      <c r="AY39" s="1"/>
    </row>
    <row r="40" spans="1:51" ht="13.2" x14ac:dyDescent="0.25">
      <c r="A40" s="25"/>
      <c r="B40" s="402"/>
      <c r="C40" s="305">
        <v>0</v>
      </c>
      <c r="D40" s="305">
        <v>0.1</v>
      </c>
      <c r="E40" s="305">
        <v>6.3</v>
      </c>
      <c r="F40" s="151">
        <f>SUM(C40:E40)</f>
        <v>6.3999999999999995</v>
      </c>
      <c r="G40" s="230">
        <v>2006</v>
      </c>
      <c r="AO40" s="397"/>
      <c r="AP40" s="231">
        <f t="shared" ref="AP40:AP73" si="0">E40</f>
        <v>6.3</v>
      </c>
      <c r="AQ40" s="231">
        <f t="shared" ref="AQ40:AQ73" si="1">D40</f>
        <v>0.1</v>
      </c>
      <c r="AR40" s="231">
        <f t="shared" ref="AR40:AR73" si="2">C40</f>
        <v>0</v>
      </c>
      <c r="AS40" s="182">
        <f t="shared" ref="AS40:AS73" si="3">G40</f>
        <v>2006</v>
      </c>
      <c r="AT40" s="183"/>
      <c r="AU40" s="183"/>
      <c r="AV40" s="183"/>
      <c r="AW40" s="183"/>
      <c r="AX40" s="183"/>
      <c r="AY40" s="1"/>
    </row>
    <row r="41" spans="1:51" ht="13.2" x14ac:dyDescent="0.25">
      <c r="A41" s="25"/>
      <c r="B41" s="402"/>
      <c r="C41" s="305">
        <v>0</v>
      </c>
      <c r="D41" s="305">
        <v>0.2</v>
      </c>
      <c r="E41" s="305">
        <v>6.4</v>
      </c>
      <c r="F41" s="151">
        <f>SUM(C41:E41)</f>
        <v>6.6000000000000005</v>
      </c>
      <c r="G41" s="230">
        <v>2007</v>
      </c>
      <c r="AO41" s="397"/>
      <c r="AP41" s="231">
        <f t="shared" si="0"/>
        <v>6.4</v>
      </c>
      <c r="AQ41" s="231">
        <f t="shared" si="1"/>
        <v>0.2</v>
      </c>
      <c r="AR41" s="231">
        <f t="shared" si="2"/>
        <v>0</v>
      </c>
      <c r="AS41" s="182">
        <f t="shared" si="3"/>
        <v>2007</v>
      </c>
      <c r="AT41" s="183"/>
      <c r="AU41" s="183"/>
      <c r="AV41" s="183"/>
      <c r="AW41" s="183"/>
      <c r="AX41" s="183"/>
      <c r="AY41" s="1"/>
    </row>
    <row r="42" spans="1:51" ht="13.2" x14ac:dyDescent="0.25">
      <c r="A42" s="25"/>
      <c r="B42" s="402"/>
      <c r="C42" s="305">
        <v>0</v>
      </c>
      <c r="D42" s="305">
        <v>0.1</v>
      </c>
      <c r="E42" s="305">
        <v>6.4</v>
      </c>
      <c r="F42" s="151">
        <f>SUM(C42:E42)</f>
        <v>6.5</v>
      </c>
      <c r="G42" s="230">
        <v>2008</v>
      </c>
      <c r="AO42" s="397"/>
      <c r="AP42" s="231">
        <f t="shared" si="0"/>
        <v>6.4</v>
      </c>
      <c r="AQ42" s="231">
        <f t="shared" si="1"/>
        <v>0.1</v>
      </c>
      <c r="AR42" s="231">
        <f t="shared" si="2"/>
        <v>0</v>
      </c>
      <c r="AS42" s="182">
        <f t="shared" si="3"/>
        <v>2008</v>
      </c>
      <c r="AT42" s="183"/>
      <c r="AU42" s="183"/>
      <c r="AV42" s="183"/>
      <c r="AW42" s="183"/>
      <c r="AX42" s="183"/>
      <c r="AY42" s="1"/>
    </row>
    <row r="43" spans="1:51" ht="13.2" x14ac:dyDescent="0.25">
      <c r="A43" s="25"/>
      <c r="B43" s="402"/>
      <c r="C43" s="305">
        <v>0</v>
      </c>
      <c r="D43" s="305">
        <v>0.2</v>
      </c>
      <c r="E43" s="305">
        <v>7.5</v>
      </c>
      <c r="F43" s="151">
        <f>SUM(C43:E43)</f>
        <v>7.7</v>
      </c>
      <c r="G43" s="230">
        <v>2009</v>
      </c>
      <c r="AO43" s="397"/>
      <c r="AP43" s="231">
        <f t="shared" si="0"/>
        <v>7.5</v>
      </c>
      <c r="AQ43" s="231">
        <f t="shared" si="1"/>
        <v>0.2</v>
      </c>
      <c r="AR43" s="231">
        <f t="shared" si="2"/>
        <v>0</v>
      </c>
      <c r="AS43" s="182">
        <f t="shared" si="3"/>
        <v>2009</v>
      </c>
      <c r="AT43" s="183"/>
      <c r="AU43" s="183"/>
      <c r="AV43" s="183"/>
      <c r="AW43" s="183"/>
      <c r="AX43" s="183"/>
      <c r="AY43" s="1"/>
    </row>
    <row r="44" spans="1:51" ht="13.2" x14ac:dyDescent="0.25">
      <c r="A44" s="25"/>
      <c r="B44" s="30"/>
      <c r="C44" s="305"/>
      <c r="D44" s="305"/>
      <c r="E44" s="305"/>
      <c r="F44" s="151"/>
      <c r="G44" s="230"/>
      <c r="AO44" s="189"/>
      <c r="AP44" s="231"/>
      <c r="AQ44" s="231"/>
      <c r="AR44" s="231"/>
      <c r="AS44" s="182"/>
      <c r="AT44" s="183"/>
      <c r="AU44" s="183"/>
      <c r="AV44" s="183"/>
      <c r="AW44" s="183"/>
      <c r="AX44" s="183"/>
    </row>
    <row r="45" spans="1:51" ht="13.2" x14ac:dyDescent="0.25">
      <c r="A45" s="25"/>
      <c r="B45" s="402" t="s">
        <v>276</v>
      </c>
      <c r="C45" s="305">
        <v>0.1</v>
      </c>
      <c r="D45" s="305">
        <v>0.3</v>
      </c>
      <c r="E45" s="305">
        <v>15.3</v>
      </c>
      <c r="F45" s="151">
        <f>SUM(C45:E45)</f>
        <v>15.700000000000001</v>
      </c>
      <c r="G45" s="230" t="str">
        <f>G39</f>
        <v>2005*</v>
      </c>
      <c r="AO45" s="397" t="str">
        <f>B45</f>
        <v>40 km/h</v>
      </c>
      <c r="AP45" s="231">
        <f t="shared" si="0"/>
        <v>15.3</v>
      </c>
      <c r="AQ45" s="231">
        <f t="shared" si="1"/>
        <v>0.3</v>
      </c>
      <c r="AR45" s="231">
        <f t="shared" si="2"/>
        <v>0.1</v>
      </c>
      <c r="AS45" s="182" t="str">
        <f t="shared" si="3"/>
        <v>2005*</v>
      </c>
      <c r="AT45" s="183"/>
      <c r="AU45" s="183"/>
      <c r="AV45" s="183"/>
      <c r="AW45" s="183"/>
      <c r="AX45" s="183"/>
    </row>
    <row r="46" spans="1:51" ht="13.2" x14ac:dyDescent="0.25">
      <c r="A46" s="25"/>
      <c r="B46" s="402"/>
      <c r="C46" s="305">
        <v>0.1</v>
      </c>
      <c r="D46" s="305">
        <v>0.3</v>
      </c>
      <c r="E46" s="305">
        <v>16.8</v>
      </c>
      <c r="F46" s="151">
        <f>SUM(C46:E46)</f>
        <v>17.2</v>
      </c>
      <c r="G46" s="230">
        <f t="shared" ref="G46:G73" si="4">G40</f>
        <v>2006</v>
      </c>
      <c r="AO46" s="397"/>
      <c r="AP46" s="231">
        <f t="shared" si="0"/>
        <v>16.8</v>
      </c>
      <c r="AQ46" s="231">
        <f t="shared" si="1"/>
        <v>0.3</v>
      </c>
      <c r="AR46" s="231">
        <f t="shared" si="2"/>
        <v>0.1</v>
      </c>
      <c r="AS46" s="182">
        <f t="shared" si="3"/>
        <v>2006</v>
      </c>
      <c r="AT46" s="183"/>
      <c r="AU46" s="183"/>
      <c r="AV46" s="183"/>
      <c r="AW46" s="183"/>
      <c r="AX46" s="183"/>
    </row>
    <row r="47" spans="1:51" ht="13.2" x14ac:dyDescent="0.25">
      <c r="A47" s="25"/>
      <c r="B47" s="402"/>
      <c r="C47" s="305">
        <v>0.1</v>
      </c>
      <c r="D47" s="305">
        <v>0.3</v>
      </c>
      <c r="E47" s="305">
        <v>16.5</v>
      </c>
      <c r="F47" s="151">
        <f>SUM(C47:E47)</f>
        <v>16.899999999999999</v>
      </c>
      <c r="G47" s="230">
        <f t="shared" si="4"/>
        <v>2007</v>
      </c>
      <c r="AO47" s="397"/>
      <c r="AP47" s="231">
        <f t="shared" si="0"/>
        <v>16.5</v>
      </c>
      <c r="AQ47" s="231">
        <f t="shared" si="1"/>
        <v>0.3</v>
      </c>
      <c r="AR47" s="231">
        <f t="shared" si="2"/>
        <v>0.1</v>
      </c>
      <c r="AS47" s="182">
        <f t="shared" si="3"/>
        <v>2007</v>
      </c>
      <c r="AT47" s="183"/>
      <c r="AU47" s="183"/>
      <c r="AV47" s="183"/>
      <c r="AW47" s="183"/>
      <c r="AX47" s="183"/>
    </row>
    <row r="48" spans="1:51" ht="13.2" x14ac:dyDescent="0.25">
      <c r="A48" s="25"/>
      <c r="B48" s="402"/>
      <c r="C48" s="305">
        <v>0.1</v>
      </c>
      <c r="D48" s="305">
        <v>0.3</v>
      </c>
      <c r="E48" s="305">
        <v>18.3</v>
      </c>
      <c r="F48" s="151">
        <f>SUM(C48:E48)</f>
        <v>18.7</v>
      </c>
      <c r="G48" s="230">
        <f t="shared" si="4"/>
        <v>2008</v>
      </c>
      <c r="AO48" s="397"/>
      <c r="AP48" s="231">
        <f t="shared" si="0"/>
        <v>18.3</v>
      </c>
      <c r="AQ48" s="231">
        <f t="shared" si="1"/>
        <v>0.3</v>
      </c>
      <c r="AR48" s="231">
        <f t="shared" si="2"/>
        <v>0.1</v>
      </c>
      <c r="AS48" s="182">
        <f t="shared" si="3"/>
        <v>2008</v>
      </c>
      <c r="AT48" s="183"/>
      <c r="AU48" s="183"/>
      <c r="AV48" s="183"/>
      <c r="AW48" s="183"/>
      <c r="AX48" s="183"/>
    </row>
    <row r="49" spans="1:50" ht="13.2" x14ac:dyDescent="0.25">
      <c r="A49" s="25"/>
      <c r="B49" s="402"/>
      <c r="C49" s="305">
        <v>0.2</v>
      </c>
      <c r="D49" s="305">
        <v>0.3</v>
      </c>
      <c r="E49" s="305">
        <v>19</v>
      </c>
      <c r="F49" s="151">
        <f>SUM(C49:E49)</f>
        <v>19.5</v>
      </c>
      <c r="G49" s="230">
        <f t="shared" si="4"/>
        <v>2009</v>
      </c>
      <c r="AO49" s="397"/>
      <c r="AP49" s="231">
        <f t="shared" si="0"/>
        <v>19</v>
      </c>
      <c r="AQ49" s="231">
        <f t="shared" si="1"/>
        <v>0.3</v>
      </c>
      <c r="AR49" s="231">
        <f t="shared" si="2"/>
        <v>0.2</v>
      </c>
      <c r="AS49" s="182">
        <f t="shared" si="3"/>
        <v>2009</v>
      </c>
      <c r="AT49" s="183"/>
      <c r="AU49" s="183"/>
      <c r="AV49" s="183"/>
      <c r="AW49" s="183"/>
      <c r="AX49" s="183"/>
    </row>
    <row r="50" spans="1:50" ht="13.2" x14ac:dyDescent="0.25">
      <c r="A50" s="25"/>
      <c r="B50" s="25"/>
      <c r="C50" s="25"/>
      <c r="D50" s="25"/>
      <c r="E50" s="25"/>
      <c r="F50" s="151"/>
      <c r="G50" s="230"/>
      <c r="AO50" s="189"/>
      <c r="AP50" s="231"/>
      <c r="AQ50" s="231"/>
      <c r="AR50" s="231"/>
      <c r="AS50" s="182"/>
      <c r="AT50" s="183"/>
      <c r="AU50" s="183"/>
      <c r="AV50" s="183"/>
      <c r="AW50" s="183"/>
      <c r="AX50" s="183"/>
    </row>
    <row r="51" spans="1:50" ht="13.2" x14ac:dyDescent="0.25">
      <c r="A51" s="25"/>
      <c r="B51" s="402" t="s">
        <v>58</v>
      </c>
      <c r="C51" s="305">
        <v>0.3</v>
      </c>
      <c r="D51" s="305">
        <v>0.5</v>
      </c>
      <c r="E51" s="305">
        <v>26.7</v>
      </c>
      <c r="F51" s="151">
        <f>SUM(C51:E51)</f>
        <v>27.5</v>
      </c>
      <c r="G51" s="230" t="str">
        <f t="shared" si="4"/>
        <v>2005*</v>
      </c>
      <c r="AO51" s="397" t="str">
        <f>B51</f>
        <v>50 km/h</v>
      </c>
      <c r="AP51" s="231">
        <f t="shared" si="0"/>
        <v>26.7</v>
      </c>
      <c r="AQ51" s="231">
        <f t="shared" si="1"/>
        <v>0.5</v>
      </c>
      <c r="AR51" s="231">
        <f t="shared" si="2"/>
        <v>0.3</v>
      </c>
      <c r="AS51" s="182" t="str">
        <f t="shared" si="3"/>
        <v>2005*</v>
      </c>
      <c r="AT51" s="183"/>
      <c r="AU51" s="183"/>
      <c r="AV51" s="183"/>
      <c r="AW51" s="183"/>
      <c r="AX51" s="183"/>
    </row>
    <row r="52" spans="1:50" ht="13.2" x14ac:dyDescent="0.25">
      <c r="A52" s="25"/>
      <c r="B52" s="402"/>
      <c r="C52" s="305">
        <v>0.2</v>
      </c>
      <c r="D52" s="305">
        <v>0.5</v>
      </c>
      <c r="E52" s="305">
        <v>29</v>
      </c>
      <c r="F52" s="151">
        <f>SUM(C52:E52)</f>
        <v>29.7</v>
      </c>
      <c r="G52" s="230">
        <f t="shared" si="4"/>
        <v>2006</v>
      </c>
      <c r="AO52" s="397"/>
      <c r="AP52" s="231">
        <f t="shared" si="0"/>
        <v>29</v>
      </c>
      <c r="AQ52" s="231">
        <f t="shared" si="1"/>
        <v>0.5</v>
      </c>
      <c r="AR52" s="231">
        <f t="shared" si="2"/>
        <v>0.2</v>
      </c>
      <c r="AS52" s="182">
        <f t="shared" si="3"/>
        <v>2006</v>
      </c>
      <c r="AT52" s="183"/>
      <c r="AU52" s="183"/>
      <c r="AV52" s="183"/>
      <c r="AW52" s="183"/>
      <c r="AX52" s="183"/>
    </row>
    <row r="53" spans="1:50" ht="13.2" x14ac:dyDescent="0.25">
      <c r="A53" s="25"/>
      <c r="B53" s="402"/>
      <c r="C53" s="305">
        <v>0.2</v>
      </c>
      <c r="D53" s="305">
        <v>0.6</v>
      </c>
      <c r="E53" s="305">
        <v>32.200000000000003</v>
      </c>
      <c r="F53" s="151">
        <f>SUM(C53:E53)</f>
        <v>33</v>
      </c>
      <c r="G53" s="230">
        <f t="shared" si="4"/>
        <v>2007</v>
      </c>
      <c r="AO53" s="397"/>
      <c r="AP53" s="231">
        <f t="shared" si="0"/>
        <v>32.200000000000003</v>
      </c>
      <c r="AQ53" s="231">
        <f t="shared" si="1"/>
        <v>0.6</v>
      </c>
      <c r="AR53" s="231">
        <f t="shared" si="2"/>
        <v>0.2</v>
      </c>
      <c r="AS53" s="182">
        <f t="shared" si="3"/>
        <v>2007</v>
      </c>
      <c r="AT53" s="183"/>
      <c r="AU53" s="183"/>
      <c r="AV53" s="183"/>
      <c r="AW53" s="183"/>
      <c r="AX53" s="183"/>
    </row>
    <row r="54" spans="1:50" ht="13.2" x14ac:dyDescent="0.25">
      <c r="A54" s="25"/>
      <c r="B54" s="402"/>
      <c r="C54" s="305">
        <v>0.4</v>
      </c>
      <c r="D54" s="305">
        <v>0.5</v>
      </c>
      <c r="E54" s="305">
        <v>38</v>
      </c>
      <c r="F54" s="151">
        <f>SUM(C54:E54)</f>
        <v>38.9</v>
      </c>
      <c r="G54" s="230">
        <f t="shared" si="4"/>
        <v>2008</v>
      </c>
      <c r="AO54" s="397"/>
      <c r="AP54" s="231">
        <f t="shared" si="0"/>
        <v>38</v>
      </c>
      <c r="AQ54" s="231">
        <f t="shared" si="1"/>
        <v>0.5</v>
      </c>
      <c r="AR54" s="231">
        <f t="shared" si="2"/>
        <v>0.4</v>
      </c>
      <c r="AS54" s="182">
        <f t="shared" si="3"/>
        <v>2008</v>
      </c>
      <c r="AT54" s="183"/>
      <c r="AU54" s="183"/>
      <c r="AV54" s="183"/>
      <c r="AW54" s="183"/>
      <c r="AX54" s="183"/>
    </row>
    <row r="55" spans="1:50" ht="13.2" x14ac:dyDescent="0.25">
      <c r="A55" s="25"/>
      <c r="B55" s="402"/>
      <c r="C55" s="305">
        <v>0.2</v>
      </c>
      <c r="D55" s="305">
        <v>0.7</v>
      </c>
      <c r="E55" s="305">
        <v>38.299999999999997</v>
      </c>
      <c r="F55" s="151">
        <f>SUM(C55:E55)</f>
        <v>39.199999999999996</v>
      </c>
      <c r="G55" s="230">
        <f t="shared" si="4"/>
        <v>2009</v>
      </c>
      <c r="AO55" s="397"/>
      <c r="AP55" s="231">
        <f t="shared" si="0"/>
        <v>38.299999999999997</v>
      </c>
      <c r="AQ55" s="231">
        <f t="shared" si="1"/>
        <v>0.7</v>
      </c>
      <c r="AR55" s="231">
        <f t="shared" si="2"/>
        <v>0.2</v>
      </c>
      <c r="AS55" s="182">
        <f t="shared" si="3"/>
        <v>2009</v>
      </c>
      <c r="AT55" s="183"/>
      <c r="AU55" s="183"/>
      <c r="AV55" s="183"/>
      <c r="AW55" s="183"/>
      <c r="AX55" s="183"/>
    </row>
    <row r="56" spans="1:50" ht="13.2" x14ac:dyDescent="0.25">
      <c r="A56" s="25"/>
      <c r="B56" s="30"/>
      <c r="C56" s="305"/>
      <c r="D56" s="305"/>
      <c r="E56" s="305"/>
      <c r="F56" s="151"/>
      <c r="G56" s="230"/>
      <c r="AO56" s="183"/>
      <c r="AP56" s="231"/>
      <c r="AQ56" s="231"/>
      <c r="AR56" s="231"/>
      <c r="AS56" s="182"/>
      <c r="AT56" s="183"/>
      <c r="AU56" s="183"/>
      <c r="AV56" s="183"/>
      <c r="AW56" s="183"/>
      <c r="AX56" s="183"/>
    </row>
    <row r="57" spans="1:50" ht="13.2" x14ac:dyDescent="0.25">
      <c r="A57" s="25"/>
      <c r="B57" s="402" t="s">
        <v>59</v>
      </c>
      <c r="C57" s="305">
        <v>0.3</v>
      </c>
      <c r="D57" s="305">
        <v>1.4</v>
      </c>
      <c r="E57" s="305">
        <v>50.8</v>
      </c>
      <c r="F57" s="151">
        <f>SUM(C57:E57)</f>
        <v>52.5</v>
      </c>
      <c r="G57" s="230" t="str">
        <f t="shared" si="4"/>
        <v>2005*</v>
      </c>
      <c r="AO57" s="397" t="str">
        <f>B57</f>
        <v>60-70 km/h</v>
      </c>
      <c r="AP57" s="231">
        <f t="shared" si="0"/>
        <v>50.8</v>
      </c>
      <c r="AQ57" s="231">
        <f t="shared" si="1"/>
        <v>1.4</v>
      </c>
      <c r="AR57" s="231">
        <f t="shared" si="2"/>
        <v>0.3</v>
      </c>
      <c r="AS57" s="182" t="str">
        <f t="shared" si="3"/>
        <v>2005*</v>
      </c>
      <c r="AT57" s="183"/>
      <c r="AU57" s="183"/>
      <c r="AV57" s="183"/>
      <c r="AW57" s="183"/>
      <c r="AX57" s="183"/>
    </row>
    <row r="58" spans="1:50" ht="13.2" x14ac:dyDescent="0.25">
      <c r="A58" s="25"/>
      <c r="B58" s="402"/>
      <c r="C58" s="305">
        <v>0.6</v>
      </c>
      <c r="D58" s="305">
        <v>1.3</v>
      </c>
      <c r="E58" s="305">
        <v>54.5</v>
      </c>
      <c r="F58" s="151">
        <f>SUM(C58:E58)</f>
        <v>56.4</v>
      </c>
      <c r="G58" s="230">
        <f t="shared" si="4"/>
        <v>2006</v>
      </c>
      <c r="AO58" s="397"/>
      <c r="AP58" s="231">
        <f t="shared" si="0"/>
        <v>54.5</v>
      </c>
      <c r="AQ58" s="231">
        <f t="shared" si="1"/>
        <v>1.3</v>
      </c>
      <c r="AR58" s="231">
        <f t="shared" si="2"/>
        <v>0.6</v>
      </c>
      <c r="AS58" s="182">
        <f t="shared" si="3"/>
        <v>2006</v>
      </c>
      <c r="AT58" s="183"/>
      <c r="AU58" s="183"/>
      <c r="AV58" s="183"/>
      <c r="AW58" s="183"/>
      <c r="AX58" s="183"/>
    </row>
    <row r="59" spans="1:50" ht="13.2" x14ac:dyDescent="0.25">
      <c r="A59" s="25"/>
      <c r="B59" s="402"/>
      <c r="C59" s="305">
        <v>0.7</v>
      </c>
      <c r="D59" s="305">
        <v>1</v>
      </c>
      <c r="E59" s="305">
        <v>55.1</v>
      </c>
      <c r="F59" s="151">
        <f>SUM(C59:E59)</f>
        <v>56.800000000000004</v>
      </c>
      <c r="G59" s="230">
        <f t="shared" si="4"/>
        <v>2007</v>
      </c>
      <c r="AO59" s="397"/>
      <c r="AP59" s="231">
        <f t="shared" si="0"/>
        <v>55.1</v>
      </c>
      <c r="AQ59" s="231">
        <f t="shared" si="1"/>
        <v>1</v>
      </c>
      <c r="AR59" s="231">
        <f t="shared" si="2"/>
        <v>0.7</v>
      </c>
      <c r="AS59" s="182">
        <f t="shared" si="3"/>
        <v>2007</v>
      </c>
      <c r="AT59" s="183"/>
      <c r="AU59" s="183"/>
      <c r="AV59" s="183"/>
      <c r="AW59" s="183"/>
      <c r="AX59" s="183"/>
    </row>
    <row r="60" spans="1:50" ht="13.2" x14ac:dyDescent="0.25">
      <c r="A60" s="25"/>
      <c r="B60" s="402"/>
      <c r="C60" s="305">
        <v>0.6</v>
      </c>
      <c r="D60" s="305">
        <v>1</v>
      </c>
      <c r="E60" s="305">
        <v>56.9</v>
      </c>
      <c r="F60" s="151">
        <f>SUM(C60:E60)</f>
        <v>58.5</v>
      </c>
      <c r="G60" s="230">
        <f t="shared" si="4"/>
        <v>2008</v>
      </c>
      <c r="AO60" s="397"/>
      <c r="AP60" s="231">
        <f t="shared" si="0"/>
        <v>56.9</v>
      </c>
      <c r="AQ60" s="231">
        <f t="shared" si="1"/>
        <v>1</v>
      </c>
      <c r="AR60" s="231">
        <f t="shared" si="2"/>
        <v>0.6</v>
      </c>
      <c r="AS60" s="182">
        <f t="shared" si="3"/>
        <v>2008</v>
      </c>
      <c r="AT60" s="183"/>
      <c r="AU60" s="183"/>
      <c r="AV60" s="183"/>
      <c r="AW60" s="183"/>
      <c r="AX60" s="183"/>
    </row>
    <row r="61" spans="1:50" ht="13.2" x14ac:dyDescent="0.25">
      <c r="A61" s="25"/>
      <c r="B61" s="402"/>
      <c r="C61" s="305">
        <v>0.5</v>
      </c>
      <c r="D61" s="305">
        <v>1.3</v>
      </c>
      <c r="E61" s="305">
        <v>56.5</v>
      </c>
      <c r="F61" s="151">
        <f>SUM(C61:E61)</f>
        <v>58.3</v>
      </c>
      <c r="G61" s="230">
        <f t="shared" si="4"/>
        <v>2009</v>
      </c>
      <c r="AO61" s="397"/>
      <c r="AP61" s="231">
        <f t="shared" si="0"/>
        <v>56.5</v>
      </c>
      <c r="AQ61" s="231">
        <f t="shared" si="1"/>
        <v>1.3</v>
      </c>
      <c r="AR61" s="231">
        <f t="shared" si="2"/>
        <v>0.5</v>
      </c>
      <c r="AS61" s="182">
        <f t="shared" si="3"/>
        <v>2009</v>
      </c>
      <c r="AT61" s="183"/>
      <c r="AU61" s="183"/>
      <c r="AV61" s="183"/>
      <c r="AW61" s="183"/>
      <c r="AX61" s="183"/>
    </row>
    <row r="62" spans="1:50" x14ac:dyDescent="0.25">
      <c r="A62" s="25"/>
      <c r="B62" s="30"/>
      <c r="C62" s="305"/>
      <c r="D62" s="305"/>
      <c r="E62" s="305"/>
      <c r="F62" s="151"/>
      <c r="G62" s="230"/>
      <c r="AO62" s="183"/>
      <c r="AP62" s="231"/>
      <c r="AQ62" s="231"/>
      <c r="AR62" s="231"/>
      <c r="AS62" s="183"/>
      <c r="AT62" s="183"/>
      <c r="AU62" s="183"/>
      <c r="AV62" s="183"/>
      <c r="AW62" s="183"/>
      <c r="AX62" s="183"/>
    </row>
    <row r="63" spans="1:50" ht="13.2" x14ac:dyDescent="0.25">
      <c r="A63" s="25"/>
      <c r="B63" s="30" t="s">
        <v>60</v>
      </c>
      <c r="C63" s="305">
        <v>2.1</v>
      </c>
      <c r="D63" s="305">
        <v>2.9</v>
      </c>
      <c r="E63" s="305">
        <v>76.2</v>
      </c>
      <c r="F63" s="151">
        <f>SUM(C63:E63)</f>
        <v>81.2</v>
      </c>
      <c r="G63" s="230" t="str">
        <f t="shared" si="4"/>
        <v>2005*</v>
      </c>
      <c r="AO63" s="397" t="str">
        <f>B63</f>
        <v>80 km/h</v>
      </c>
      <c r="AP63" s="231">
        <f t="shared" si="0"/>
        <v>76.2</v>
      </c>
      <c r="AQ63" s="231">
        <f t="shared" si="1"/>
        <v>2.9</v>
      </c>
      <c r="AR63" s="231">
        <f t="shared" si="2"/>
        <v>2.1</v>
      </c>
      <c r="AS63" s="182" t="str">
        <f t="shared" si="3"/>
        <v>2005*</v>
      </c>
      <c r="AT63" s="183"/>
      <c r="AU63" s="183"/>
      <c r="AV63" s="183"/>
      <c r="AW63" s="183"/>
      <c r="AX63" s="183"/>
    </row>
    <row r="64" spans="1:50" ht="13.2" x14ac:dyDescent="0.25">
      <c r="A64" s="25"/>
      <c r="B64" s="30"/>
      <c r="C64" s="305">
        <v>2.1</v>
      </c>
      <c r="D64" s="305">
        <v>2.7</v>
      </c>
      <c r="E64" s="305">
        <v>82</v>
      </c>
      <c r="F64" s="151">
        <f>SUM(C64:E64)</f>
        <v>86.8</v>
      </c>
      <c r="G64" s="230">
        <f t="shared" si="4"/>
        <v>2006</v>
      </c>
      <c r="AO64" s="397"/>
      <c r="AP64" s="231">
        <f t="shared" si="0"/>
        <v>82</v>
      </c>
      <c r="AQ64" s="231">
        <f t="shared" si="1"/>
        <v>2.7</v>
      </c>
      <c r="AR64" s="231">
        <f t="shared" si="2"/>
        <v>2.1</v>
      </c>
      <c r="AS64" s="182">
        <f t="shared" si="3"/>
        <v>2006</v>
      </c>
      <c r="AT64" s="183"/>
      <c r="AU64" s="183"/>
      <c r="AV64" s="183"/>
      <c r="AW64" s="183"/>
      <c r="AX64" s="183"/>
    </row>
    <row r="65" spans="1:50" ht="13.2" x14ac:dyDescent="0.25">
      <c r="A65" s="25"/>
      <c r="B65" s="30"/>
      <c r="C65" s="305">
        <v>2.5</v>
      </c>
      <c r="D65" s="305">
        <v>3.6</v>
      </c>
      <c r="E65" s="305">
        <v>71.7</v>
      </c>
      <c r="F65" s="151">
        <f>SUM(C65:E65)</f>
        <v>77.8</v>
      </c>
      <c r="G65" s="230">
        <f t="shared" si="4"/>
        <v>2007</v>
      </c>
      <c r="AO65" s="397"/>
      <c r="AP65" s="231">
        <f t="shared" si="0"/>
        <v>71.7</v>
      </c>
      <c r="AQ65" s="231">
        <f t="shared" si="1"/>
        <v>3.6</v>
      </c>
      <c r="AR65" s="231">
        <f t="shared" si="2"/>
        <v>2.5</v>
      </c>
      <c r="AS65" s="182">
        <f t="shared" si="3"/>
        <v>2007</v>
      </c>
      <c r="AT65" s="183"/>
      <c r="AU65" s="183"/>
      <c r="AV65" s="183"/>
      <c r="AW65" s="183"/>
      <c r="AX65" s="183"/>
    </row>
    <row r="66" spans="1:50" ht="13.2" x14ac:dyDescent="0.25">
      <c r="A66" s="25"/>
      <c r="B66" s="30"/>
      <c r="C66" s="305">
        <v>1.7</v>
      </c>
      <c r="D66" s="305">
        <v>2.2999999999999998</v>
      </c>
      <c r="E66" s="305">
        <v>75.900000000000006</v>
      </c>
      <c r="F66" s="151">
        <f>SUM(C66:E66)</f>
        <v>79.900000000000006</v>
      </c>
      <c r="G66" s="230">
        <f t="shared" si="4"/>
        <v>2008</v>
      </c>
      <c r="AO66" s="397"/>
      <c r="AP66" s="231">
        <f t="shared" si="0"/>
        <v>75.900000000000006</v>
      </c>
      <c r="AQ66" s="231">
        <f t="shared" si="1"/>
        <v>2.2999999999999998</v>
      </c>
      <c r="AR66" s="231">
        <f t="shared" si="2"/>
        <v>1.7</v>
      </c>
      <c r="AS66" s="182">
        <f t="shared" si="3"/>
        <v>2008</v>
      </c>
      <c r="AT66" s="183"/>
      <c r="AU66" s="183"/>
      <c r="AV66" s="183"/>
      <c r="AW66" s="183"/>
      <c r="AX66" s="183"/>
    </row>
    <row r="67" spans="1:50" ht="13.2" x14ac:dyDescent="0.25">
      <c r="A67" s="25"/>
      <c r="B67" s="30"/>
      <c r="C67" s="305">
        <v>1.4</v>
      </c>
      <c r="D67" s="305">
        <v>2.8</v>
      </c>
      <c r="E67" s="305">
        <v>77.900000000000006</v>
      </c>
      <c r="F67" s="151">
        <f>SUM(C67:E67)</f>
        <v>82.100000000000009</v>
      </c>
      <c r="G67" s="230">
        <f t="shared" si="4"/>
        <v>2009</v>
      </c>
      <c r="AO67" s="397"/>
      <c r="AP67" s="231">
        <f t="shared" si="0"/>
        <v>77.900000000000006</v>
      </c>
      <c r="AQ67" s="231">
        <f t="shared" si="1"/>
        <v>2.8</v>
      </c>
      <c r="AR67" s="231">
        <f t="shared" si="2"/>
        <v>1.4</v>
      </c>
      <c r="AS67" s="182">
        <f t="shared" si="3"/>
        <v>2009</v>
      </c>
      <c r="AT67" s="183"/>
      <c r="AU67" s="183"/>
      <c r="AV67" s="183"/>
      <c r="AW67" s="183"/>
      <c r="AX67" s="183"/>
    </row>
    <row r="68" spans="1:50" ht="13.2" x14ac:dyDescent="0.25">
      <c r="A68" s="25"/>
      <c r="B68" s="30"/>
      <c r="C68" s="305"/>
      <c r="D68" s="305"/>
      <c r="E68" s="305"/>
      <c r="F68" s="151"/>
      <c r="G68" s="230"/>
      <c r="AO68" s="183"/>
      <c r="AP68" s="231"/>
      <c r="AQ68" s="231"/>
      <c r="AR68" s="231"/>
      <c r="AS68" s="182"/>
      <c r="AT68" s="183"/>
      <c r="AU68" s="183"/>
      <c r="AV68" s="183"/>
      <c r="AW68" s="183"/>
      <c r="AX68" s="183"/>
    </row>
    <row r="69" spans="1:50" ht="13.2" x14ac:dyDescent="0.25">
      <c r="A69" s="25"/>
      <c r="B69" s="30" t="s">
        <v>61</v>
      </c>
      <c r="C69" s="305">
        <v>3</v>
      </c>
      <c r="D69" s="305">
        <v>3.5</v>
      </c>
      <c r="E69" s="305">
        <v>79.400000000000006</v>
      </c>
      <c r="F69" s="151">
        <f>SUM(C69:E69)</f>
        <v>85.9</v>
      </c>
      <c r="G69" s="230" t="str">
        <f t="shared" si="4"/>
        <v>2005*</v>
      </c>
      <c r="AO69" s="397" t="str">
        <f>B69</f>
        <v>100-120 km/h</v>
      </c>
      <c r="AP69" s="231">
        <f t="shared" si="0"/>
        <v>79.400000000000006</v>
      </c>
      <c r="AQ69" s="231">
        <f t="shared" si="1"/>
        <v>3.5</v>
      </c>
      <c r="AR69" s="231">
        <f t="shared" si="2"/>
        <v>3</v>
      </c>
      <c r="AS69" s="182" t="str">
        <f t="shared" si="3"/>
        <v>2005*</v>
      </c>
      <c r="AT69" s="183"/>
      <c r="AU69" s="183"/>
      <c r="AV69" s="183"/>
      <c r="AW69" s="183"/>
      <c r="AX69" s="183"/>
    </row>
    <row r="70" spans="1:50" ht="13.2" x14ac:dyDescent="0.25">
      <c r="A70" s="25"/>
      <c r="B70" s="30"/>
      <c r="C70" s="305">
        <v>1.9</v>
      </c>
      <c r="D70" s="305">
        <v>3.4</v>
      </c>
      <c r="E70" s="305">
        <v>78.400000000000006</v>
      </c>
      <c r="F70" s="151">
        <f>SUM(C70:E70)</f>
        <v>83.7</v>
      </c>
      <c r="G70" s="230">
        <f t="shared" si="4"/>
        <v>2006</v>
      </c>
      <c r="AO70" s="397"/>
      <c r="AP70" s="231">
        <f t="shared" si="0"/>
        <v>78.400000000000006</v>
      </c>
      <c r="AQ70" s="231">
        <f t="shared" si="1"/>
        <v>3.4</v>
      </c>
      <c r="AR70" s="231">
        <f t="shared" si="2"/>
        <v>1.9</v>
      </c>
      <c r="AS70" s="182">
        <f t="shared" si="3"/>
        <v>2006</v>
      </c>
      <c r="AT70" s="183"/>
      <c r="AU70" s="183"/>
      <c r="AV70" s="183"/>
      <c r="AW70" s="183"/>
      <c r="AX70" s="183"/>
    </row>
    <row r="71" spans="1:50" ht="13.2" x14ac:dyDescent="0.25">
      <c r="A71" s="25"/>
      <c r="B71" s="30"/>
      <c r="C71" s="305">
        <v>3.7</v>
      </c>
      <c r="D71" s="305">
        <v>4.3</v>
      </c>
      <c r="E71" s="305">
        <v>81.400000000000006</v>
      </c>
      <c r="F71" s="151">
        <f>SUM(C71:E71)</f>
        <v>89.4</v>
      </c>
      <c r="G71" s="230">
        <f t="shared" si="4"/>
        <v>2007</v>
      </c>
      <c r="AO71" s="397"/>
      <c r="AP71" s="231">
        <f t="shared" si="0"/>
        <v>81.400000000000006</v>
      </c>
      <c r="AQ71" s="231">
        <f t="shared" si="1"/>
        <v>4.3</v>
      </c>
      <c r="AR71" s="231">
        <f t="shared" si="2"/>
        <v>3.7</v>
      </c>
      <c r="AS71" s="182">
        <f t="shared" si="3"/>
        <v>2007</v>
      </c>
      <c r="AT71" s="183"/>
      <c r="AU71" s="183"/>
      <c r="AV71" s="183"/>
      <c r="AW71" s="183"/>
      <c r="AX71" s="183"/>
    </row>
    <row r="72" spans="1:50" ht="13.2" x14ac:dyDescent="0.25">
      <c r="A72" s="25"/>
      <c r="B72" s="30"/>
      <c r="C72" s="305">
        <v>1.9</v>
      </c>
      <c r="D72" s="305">
        <v>3.7</v>
      </c>
      <c r="E72" s="305">
        <v>79.8</v>
      </c>
      <c r="F72" s="151">
        <f>SUM(C72:E72)</f>
        <v>85.399999999999991</v>
      </c>
      <c r="G72" s="230">
        <f t="shared" si="4"/>
        <v>2008</v>
      </c>
      <c r="AO72" s="397"/>
      <c r="AP72" s="231">
        <f t="shared" si="0"/>
        <v>79.8</v>
      </c>
      <c r="AQ72" s="231">
        <f t="shared" si="1"/>
        <v>3.7</v>
      </c>
      <c r="AR72" s="231">
        <f t="shared" si="2"/>
        <v>1.9</v>
      </c>
      <c r="AS72" s="182">
        <f t="shared" si="3"/>
        <v>2008</v>
      </c>
      <c r="AT72" s="183"/>
      <c r="AU72" s="183"/>
      <c r="AV72" s="183"/>
      <c r="AW72" s="183"/>
      <c r="AX72" s="183"/>
    </row>
    <row r="73" spans="1:50" ht="13.2" x14ac:dyDescent="0.25">
      <c r="A73" s="25"/>
      <c r="B73" s="30"/>
      <c r="C73" s="305">
        <v>3</v>
      </c>
      <c r="D73" s="305">
        <v>2.8</v>
      </c>
      <c r="E73" s="305">
        <v>79.7</v>
      </c>
      <c r="F73" s="151">
        <f>SUM(C73:E73)</f>
        <v>85.5</v>
      </c>
      <c r="G73" s="230">
        <f t="shared" si="4"/>
        <v>2009</v>
      </c>
      <c r="AO73" s="397"/>
      <c r="AP73" s="231">
        <f t="shared" si="0"/>
        <v>79.7</v>
      </c>
      <c r="AQ73" s="231">
        <f t="shared" si="1"/>
        <v>2.8</v>
      </c>
      <c r="AR73" s="231">
        <f t="shared" si="2"/>
        <v>3</v>
      </c>
      <c r="AS73" s="182">
        <f t="shared" si="3"/>
        <v>2009</v>
      </c>
      <c r="AT73" s="183"/>
      <c r="AU73" s="183"/>
      <c r="AV73" s="183"/>
      <c r="AW73" s="183"/>
      <c r="AX73" s="183"/>
    </row>
    <row r="74" spans="1:50" x14ac:dyDescent="0.25"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</row>
    <row r="75" spans="1:50" x14ac:dyDescent="0.25"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</row>
    <row r="76" spans="1:50" x14ac:dyDescent="0.25"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</row>
    <row r="77" spans="1:50" x14ac:dyDescent="0.25"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</row>
    <row r="87" spans="1:14" s="34" customFormat="1" x14ac:dyDescent="0.25"/>
    <row r="91" spans="1:14" ht="13.2" x14ac:dyDescent="0.25">
      <c r="A91" s="26" t="s">
        <v>188</v>
      </c>
      <c r="B91" s="42"/>
      <c r="C91" s="26" t="s">
        <v>189</v>
      </c>
      <c r="D91" s="396">
        <v>40490</v>
      </c>
      <c r="E91" s="396"/>
      <c r="F91" s="25"/>
      <c r="G91" s="25"/>
      <c r="H91" s="25"/>
      <c r="I91" s="25"/>
      <c r="J91" s="25"/>
      <c r="K91" s="25"/>
      <c r="L91" s="25"/>
      <c r="M91" s="25"/>
      <c r="N91" s="25"/>
    </row>
    <row r="92" spans="1:14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x14ac:dyDescent="0.25">
      <c r="A93" s="25"/>
      <c r="B93" s="25" t="s">
        <v>76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x14ac:dyDescent="0.25">
      <c r="A94" s="25"/>
      <c r="B94" s="25" t="s">
        <v>316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x14ac:dyDescent="0.25">
      <c r="A95" s="25"/>
      <c r="B95" s="25"/>
      <c r="C95" s="407" t="s">
        <v>265</v>
      </c>
      <c r="D95" s="407"/>
      <c r="E95" s="407" t="s">
        <v>276</v>
      </c>
      <c r="F95" s="407"/>
      <c r="G95" s="407" t="s">
        <v>277</v>
      </c>
      <c r="H95" s="407"/>
      <c r="I95" s="25" t="s">
        <v>59</v>
      </c>
      <c r="J95" s="25"/>
      <c r="K95" s="25" t="s">
        <v>60</v>
      </c>
      <c r="L95" s="25"/>
      <c r="M95" s="25" t="s">
        <v>61</v>
      </c>
      <c r="N95" s="25"/>
    </row>
    <row r="96" spans="1:14" x14ac:dyDescent="0.25">
      <c r="A96" s="25"/>
      <c r="B96" s="72"/>
      <c r="C96" s="72" t="s">
        <v>77</v>
      </c>
      <c r="D96" s="72" t="s">
        <v>78</v>
      </c>
      <c r="E96" s="72" t="s">
        <v>77</v>
      </c>
      <c r="F96" s="72" t="s">
        <v>78</v>
      </c>
      <c r="G96" s="72" t="s">
        <v>77</v>
      </c>
      <c r="H96" s="72" t="s">
        <v>78</v>
      </c>
      <c r="I96" s="72" t="s">
        <v>77</v>
      </c>
      <c r="J96" s="72" t="s">
        <v>78</v>
      </c>
      <c r="K96" s="72" t="s">
        <v>77</v>
      </c>
      <c r="L96" s="72" t="s">
        <v>78</v>
      </c>
      <c r="M96" s="72" t="s">
        <v>77</v>
      </c>
      <c r="N96" s="72" t="s">
        <v>78</v>
      </c>
    </row>
    <row r="97" spans="1:30" x14ac:dyDescent="0.25">
      <c r="A97" s="25"/>
      <c r="B97" s="25" t="s">
        <v>2</v>
      </c>
      <c r="C97" s="305" t="s">
        <v>6</v>
      </c>
      <c r="D97" s="305">
        <v>0</v>
      </c>
      <c r="E97" s="305">
        <v>0</v>
      </c>
      <c r="F97" s="305">
        <v>0</v>
      </c>
      <c r="G97" s="305">
        <v>0</v>
      </c>
      <c r="H97" s="305">
        <v>0</v>
      </c>
      <c r="I97" s="305">
        <v>0.1</v>
      </c>
      <c r="J97" s="305">
        <v>0.1</v>
      </c>
      <c r="K97" s="305">
        <v>1.1000000000000001</v>
      </c>
      <c r="L97" s="305">
        <v>0.3</v>
      </c>
      <c r="M97" s="305">
        <v>1.2</v>
      </c>
      <c r="N97" s="305">
        <v>0.6</v>
      </c>
    </row>
    <row r="98" spans="1:30" x14ac:dyDescent="0.25">
      <c r="A98" s="25"/>
      <c r="B98" s="25" t="s">
        <v>75</v>
      </c>
      <c r="C98" s="305">
        <v>0</v>
      </c>
      <c r="D98" s="305">
        <v>0</v>
      </c>
      <c r="E98" s="305">
        <v>0</v>
      </c>
      <c r="F98" s="305">
        <v>0</v>
      </c>
      <c r="G98" s="305">
        <v>0.1</v>
      </c>
      <c r="H98" s="305">
        <v>0.1</v>
      </c>
      <c r="I98" s="305">
        <v>0.3</v>
      </c>
      <c r="J98" s="305">
        <v>0.1</v>
      </c>
      <c r="K98" s="305">
        <v>1.5</v>
      </c>
      <c r="L98" s="305">
        <v>0.7</v>
      </c>
      <c r="M98" s="305">
        <v>1.4</v>
      </c>
      <c r="N98" s="305">
        <v>1.2</v>
      </c>
    </row>
    <row r="99" spans="1:30" x14ac:dyDescent="0.25">
      <c r="A99" s="25"/>
      <c r="B99" s="25" t="s">
        <v>71</v>
      </c>
      <c r="C99" s="304">
        <v>0.8</v>
      </c>
      <c r="D99" s="304">
        <v>0</v>
      </c>
      <c r="E99" s="304">
        <v>3.3</v>
      </c>
      <c r="F99" s="304">
        <v>0</v>
      </c>
      <c r="G99" s="304">
        <v>7</v>
      </c>
      <c r="H99" s="304">
        <v>13.4</v>
      </c>
      <c r="I99" s="304">
        <v>14.8</v>
      </c>
      <c r="J99" s="304">
        <v>24.6</v>
      </c>
      <c r="K99" s="304">
        <v>25.6</v>
      </c>
      <c r="L99" s="304">
        <v>33.799999999999997</v>
      </c>
      <c r="M99" s="304">
        <v>24.7</v>
      </c>
      <c r="N99" s="304">
        <v>32.700000000000003</v>
      </c>
    </row>
    <row r="100" spans="1:30" x14ac:dyDescent="0.25">
      <c r="A100" s="25"/>
      <c r="B100" s="25" t="s">
        <v>13</v>
      </c>
      <c r="C100" s="305">
        <v>0.8</v>
      </c>
      <c r="D100" s="305">
        <v>0</v>
      </c>
      <c r="E100" s="305">
        <v>3.3</v>
      </c>
      <c r="F100" s="305">
        <v>0</v>
      </c>
      <c r="G100" s="305">
        <v>7.1</v>
      </c>
      <c r="H100" s="305">
        <v>13.5</v>
      </c>
      <c r="I100" s="305">
        <v>15.2</v>
      </c>
      <c r="J100" s="305">
        <v>24.9</v>
      </c>
      <c r="K100" s="305">
        <v>28.1</v>
      </c>
      <c r="L100" s="305">
        <v>34.799999999999997</v>
      </c>
      <c r="M100" s="305">
        <v>27.3</v>
      </c>
      <c r="N100" s="305">
        <v>34.5</v>
      </c>
    </row>
    <row r="101" spans="1:30" x14ac:dyDescent="0.25">
      <c r="B101" s="9"/>
      <c r="C101" s="8"/>
      <c r="D101" s="8"/>
      <c r="E101" s="8"/>
    </row>
    <row r="102" spans="1:30" x14ac:dyDescent="0.25">
      <c r="B102" s="9"/>
      <c r="C102" s="8"/>
      <c r="D102" s="8"/>
      <c r="E102" s="8"/>
    </row>
    <row r="103" spans="1:30" x14ac:dyDescent="0.25">
      <c r="B103" s="9"/>
      <c r="C103" s="8"/>
      <c r="D103" s="8"/>
      <c r="E103" s="8"/>
    </row>
    <row r="104" spans="1:30" x14ac:dyDescent="0.25">
      <c r="B104" s="9"/>
      <c r="C104" s="8"/>
      <c r="D104" s="8"/>
      <c r="E104" s="8"/>
    </row>
    <row r="105" spans="1:30" x14ac:dyDescent="0.25">
      <c r="B105" s="9"/>
      <c r="C105" s="8"/>
      <c r="D105" s="8"/>
      <c r="E105" s="8"/>
    </row>
    <row r="106" spans="1:30" x14ac:dyDescent="0.25">
      <c r="B106" s="11"/>
      <c r="C106" s="8"/>
      <c r="D106" s="8"/>
      <c r="E106" s="8"/>
    </row>
    <row r="107" spans="1:30" x14ac:dyDescent="0.25">
      <c r="B107" s="9"/>
      <c r="C107" s="8"/>
      <c r="D107" s="8"/>
      <c r="E107" s="8"/>
    </row>
    <row r="108" spans="1:30" x14ac:dyDescent="0.25">
      <c r="B108" s="9"/>
      <c r="C108" s="8"/>
      <c r="D108" s="8"/>
      <c r="E108" s="8"/>
    </row>
    <row r="109" spans="1:30" x14ac:dyDescent="0.25">
      <c r="B109" s="9"/>
      <c r="C109" s="8"/>
      <c r="D109" s="8"/>
      <c r="E109" s="8"/>
      <c r="AD109" t="s">
        <v>301</v>
      </c>
    </row>
    <row r="110" spans="1:30" x14ac:dyDescent="0.25">
      <c r="B110" s="9"/>
      <c r="C110" s="8"/>
      <c r="D110" s="8"/>
      <c r="E110" s="8"/>
    </row>
    <row r="111" spans="1:30" x14ac:dyDescent="0.25">
      <c r="B111" s="9"/>
      <c r="C111" s="8"/>
      <c r="D111" s="8"/>
      <c r="E111" s="8"/>
    </row>
    <row r="112" spans="1:30" x14ac:dyDescent="0.25">
      <c r="B112" s="11"/>
      <c r="C112" s="8"/>
      <c r="D112" s="8"/>
      <c r="E112" s="8"/>
    </row>
    <row r="113" spans="1:61" x14ac:dyDescent="0.25">
      <c r="B113" s="9"/>
      <c r="C113" s="8"/>
      <c r="D113" s="8"/>
      <c r="E113" s="8"/>
    </row>
    <row r="114" spans="1:61" x14ac:dyDescent="0.25">
      <c r="B114" s="9"/>
      <c r="C114" s="8"/>
      <c r="D114" s="8"/>
      <c r="E114" s="8"/>
    </row>
    <row r="115" spans="1:61" x14ac:dyDescent="0.25">
      <c r="B115" s="9"/>
      <c r="C115" s="8"/>
      <c r="D115" s="8"/>
      <c r="E115" s="8"/>
      <c r="AB115" s="234"/>
      <c r="AC115" s="404" t="s">
        <v>265</v>
      </c>
      <c r="AD115" s="405"/>
      <c r="AE115" s="404" t="s">
        <v>266</v>
      </c>
      <c r="AF115" s="405"/>
      <c r="AG115" s="404" t="s">
        <v>277</v>
      </c>
      <c r="AH115" s="405"/>
      <c r="AI115" s="404" t="s">
        <v>59</v>
      </c>
      <c r="AJ115" s="405"/>
      <c r="AK115" s="404" t="s">
        <v>60</v>
      </c>
      <c r="AL115" s="405"/>
      <c r="AM115" s="406" t="s">
        <v>61</v>
      </c>
      <c r="AN115" s="406"/>
    </row>
    <row r="116" spans="1:61" x14ac:dyDescent="0.25">
      <c r="B116" s="9"/>
      <c r="C116" s="8"/>
      <c r="D116" s="8"/>
      <c r="E116" s="8"/>
      <c r="AB116" s="235"/>
      <c r="AC116" s="236" t="s">
        <v>278</v>
      </c>
      <c r="AD116" s="241" t="s">
        <v>279</v>
      </c>
      <c r="AE116" s="236" t="s">
        <v>278</v>
      </c>
      <c r="AF116" s="241" t="s">
        <v>279</v>
      </c>
      <c r="AG116" s="236" t="s">
        <v>278</v>
      </c>
      <c r="AH116" s="241" t="s">
        <v>279</v>
      </c>
      <c r="AI116" s="236" t="s">
        <v>278</v>
      </c>
      <c r="AJ116" s="241" t="s">
        <v>279</v>
      </c>
      <c r="AK116" s="236" t="s">
        <v>278</v>
      </c>
      <c r="AL116" s="241" t="s">
        <v>279</v>
      </c>
      <c r="AM116" s="236" t="s">
        <v>278</v>
      </c>
      <c r="AN116" s="236" t="s">
        <v>279</v>
      </c>
    </row>
    <row r="117" spans="1:61" ht="18" customHeight="1" x14ac:dyDescent="0.25">
      <c r="B117" s="9"/>
      <c r="C117" s="8"/>
      <c r="D117" s="8"/>
      <c r="E117" s="8"/>
      <c r="AB117" s="240" t="s">
        <v>2</v>
      </c>
      <c r="AC117" s="237" t="str">
        <f>C97</f>
        <v>.</v>
      </c>
      <c r="AD117" s="242">
        <f t="shared" ref="AD117:AN117" si="5">D97</f>
        <v>0</v>
      </c>
      <c r="AE117" s="237">
        <f t="shared" si="5"/>
        <v>0</v>
      </c>
      <c r="AF117" s="242">
        <f t="shared" si="5"/>
        <v>0</v>
      </c>
      <c r="AG117" s="237">
        <f t="shared" si="5"/>
        <v>0</v>
      </c>
      <c r="AH117" s="242">
        <f t="shared" si="5"/>
        <v>0</v>
      </c>
      <c r="AI117" s="237">
        <f t="shared" si="5"/>
        <v>0.1</v>
      </c>
      <c r="AJ117" s="242">
        <f t="shared" si="5"/>
        <v>0.1</v>
      </c>
      <c r="AK117" s="237">
        <f t="shared" si="5"/>
        <v>1.1000000000000001</v>
      </c>
      <c r="AL117" s="242">
        <f t="shared" si="5"/>
        <v>0.3</v>
      </c>
      <c r="AM117" s="237">
        <f t="shared" si="5"/>
        <v>1.2</v>
      </c>
      <c r="AN117" s="237">
        <f t="shared" si="5"/>
        <v>0.6</v>
      </c>
    </row>
    <row r="118" spans="1:61" ht="26.25" customHeight="1" x14ac:dyDescent="0.25">
      <c r="B118" s="11"/>
      <c r="C118" s="8"/>
      <c r="D118" s="8"/>
      <c r="E118" s="8"/>
      <c r="AB118" s="238" t="s">
        <v>75</v>
      </c>
      <c r="AC118" s="237">
        <f>C98</f>
        <v>0</v>
      </c>
      <c r="AD118" s="242">
        <f t="shared" ref="AD118:AN120" si="6">D98</f>
        <v>0</v>
      </c>
      <c r="AE118" s="237">
        <f t="shared" si="6"/>
        <v>0</v>
      </c>
      <c r="AF118" s="242">
        <f t="shared" si="6"/>
        <v>0</v>
      </c>
      <c r="AG118" s="237">
        <f t="shared" si="6"/>
        <v>0.1</v>
      </c>
      <c r="AH118" s="242">
        <f t="shared" si="6"/>
        <v>0.1</v>
      </c>
      <c r="AI118" s="237">
        <f t="shared" si="6"/>
        <v>0.3</v>
      </c>
      <c r="AJ118" s="242">
        <f t="shared" si="6"/>
        <v>0.1</v>
      </c>
      <c r="AK118" s="237">
        <f t="shared" si="6"/>
        <v>1.5</v>
      </c>
      <c r="AL118" s="242">
        <f t="shared" si="6"/>
        <v>0.7</v>
      </c>
      <c r="AM118" s="237">
        <f t="shared" si="6"/>
        <v>1.4</v>
      </c>
      <c r="AN118" s="237">
        <f t="shared" si="6"/>
        <v>1.2</v>
      </c>
    </row>
    <row r="119" spans="1:61" ht="22.8" x14ac:dyDescent="0.25">
      <c r="B119" s="9"/>
      <c r="C119" s="8"/>
      <c r="D119" s="8"/>
      <c r="E119" s="8"/>
      <c r="AB119" s="238" t="s">
        <v>71</v>
      </c>
      <c r="AC119" s="237">
        <f>C99</f>
        <v>0.8</v>
      </c>
      <c r="AD119" s="242">
        <f t="shared" si="6"/>
        <v>0</v>
      </c>
      <c r="AE119" s="237">
        <f t="shared" si="6"/>
        <v>3.3</v>
      </c>
      <c r="AF119" s="242">
        <f t="shared" si="6"/>
        <v>0</v>
      </c>
      <c r="AG119" s="237">
        <f t="shared" si="6"/>
        <v>7</v>
      </c>
      <c r="AH119" s="242">
        <f t="shared" si="6"/>
        <v>13.4</v>
      </c>
      <c r="AI119" s="237">
        <f t="shared" si="6"/>
        <v>14.8</v>
      </c>
      <c r="AJ119" s="242">
        <f t="shared" si="6"/>
        <v>24.6</v>
      </c>
      <c r="AK119" s="237">
        <f t="shared" si="6"/>
        <v>25.6</v>
      </c>
      <c r="AL119" s="242">
        <f t="shared" si="6"/>
        <v>33.799999999999997</v>
      </c>
      <c r="AM119" s="237">
        <f t="shared" si="6"/>
        <v>24.7</v>
      </c>
      <c r="AN119" s="237">
        <f t="shared" si="6"/>
        <v>32.700000000000003</v>
      </c>
    </row>
    <row r="120" spans="1:61" ht="16.5" customHeight="1" x14ac:dyDescent="0.25">
      <c r="B120" s="9"/>
      <c r="C120" s="8"/>
      <c r="D120" s="8"/>
      <c r="E120" s="8"/>
      <c r="AB120" s="178" t="s">
        <v>13</v>
      </c>
      <c r="AC120" s="239">
        <f>C100</f>
        <v>0.8</v>
      </c>
      <c r="AD120" s="243">
        <f t="shared" si="6"/>
        <v>0</v>
      </c>
      <c r="AE120" s="239">
        <f t="shared" si="6"/>
        <v>3.3</v>
      </c>
      <c r="AF120" s="243">
        <f t="shared" si="6"/>
        <v>0</v>
      </c>
      <c r="AG120" s="239">
        <f t="shared" si="6"/>
        <v>7.1</v>
      </c>
      <c r="AH120" s="243">
        <f t="shared" si="6"/>
        <v>13.5</v>
      </c>
      <c r="AI120" s="239">
        <f t="shared" si="6"/>
        <v>15.2</v>
      </c>
      <c r="AJ120" s="243">
        <f t="shared" si="6"/>
        <v>24.9</v>
      </c>
      <c r="AK120" s="239">
        <f t="shared" si="6"/>
        <v>28.1</v>
      </c>
      <c r="AL120" s="243">
        <f t="shared" si="6"/>
        <v>34.799999999999997</v>
      </c>
      <c r="AM120" s="239">
        <f t="shared" si="6"/>
        <v>27.3</v>
      </c>
      <c r="AN120" s="239">
        <f t="shared" si="6"/>
        <v>34.5</v>
      </c>
    </row>
    <row r="121" spans="1:61" x14ac:dyDescent="0.25">
      <c r="B121" s="9"/>
      <c r="C121" s="8"/>
      <c r="D121" s="8"/>
      <c r="E121" s="8"/>
    </row>
    <row r="122" spans="1:61" s="34" customFormat="1" ht="12" customHeight="1" x14ac:dyDescent="0.25">
      <c r="B122" s="53"/>
      <c r="C122" s="55"/>
      <c r="D122" s="55"/>
      <c r="E122" s="55"/>
    </row>
    <row r="123" spans="1:61" s="28" customFormat="1" ht="12" customHeight="1" x14ac:dyDescent="0.25">
      <c r="B123" s="57"/>
      <c r="C123" s="40"/>
      <c r="D123" s="40"/>
      <c r="E123" s="40"/>
    </row>
    <row r="124" spans="1:61" s="28" customFormat="1" ht="12" customHeight="1" x14ac:dyDescent="0.25">
      <c r="B124" s="57"/>
      <c r="C124" s="40"/>
      <c r="D124" s="40"/>
      <c r="E124" s="40"/>
    </row>
    <row r="125" spans="1:61" ht="13.2" x14ac:dyDescent="0.25">
      <c r="A125" s="26" t="s">
        <v>188</v>
      </c>
      <c r="B125" s="42"/>
      <c r="C125" s="26" t="s">
        <v>189</v>
      </c>
      <c r="D125" s="396">
        <v>40490</v>
      </c>
      <c r="E125" s="396"/>
      <c r="F125" s="25"/>
      <c r="G125" s="25"/>
    </row>
    <row r="126" spans="1:61" ht="13.2" x14ac:dyDescent="0.25">
      <c r="A126" s="25"/>
      <c r="B126" s="25" t="s">
        <v>281</v>
      </c>
      <c r="C126" s="25"/>
      <c r="D126" s="25"/>
      <c r="E126" s="25"/>
      <c r="F126" s="25"/>
      <c r="G126" s="25"/>
      <c r="I126" s="46" t="s">
        <v>223</v>
      </c>
    </row>
    <row r="127" spans="1:61" ht="66" x14ac:dyDescent="0.25">
      <c r="A127" s="25"/>
      <c r="B127" s="25" t="s">
        <v>222</v>
      </c>
      <c r="C127" s="32" t="s">
        <v>2</v>
      </c>
      <c r="D127" s="32" t="s">
        <v>262</v>
      </c>
      <c r="E127" s="32" t="s">
        <v>261</v>
      </c>
      <c r="F127" s="25" t="s">
        <v>13</v>
      </c>
      <c r="G127" s="25" t="s">
        <v>3</v>
      </c>
      <c r="AZ127" s="180" t="str">
        <f>B127</f>
        <v>Ikä</v>
      </c>
      <c r="BA127" s="193" t="str">
        <f>E127</f>
        <v>Lievästi vammau-tuneet</v>
      </c>
      <c r="BB127" s="193" t="str">
        <f>D127</f>
        <v>Vaikeasti vammau-tuneet</v>
      </c>
      <c r="BC127" s="193" t="str">
        <f>C127</f>
        <v>Kuolleet</v>
      </c>
      <c r="BD127" s="228" t="str">
        <f>G127</f>
        <v>Vuosi</v>
      </c>
      <c r="BE127" s="183"/>
      <c r="BF127" s="183"/>
      <c r="BG127" s="183"/>
      <c r="BH127" s="183"/>
      <c r="BI127" s="183"/>
    </row>
    <row r="128" spans="1:61" ht="13.2" x14ac:dyDescent="0.25">
      <c r="A128" s="25"/>
      <c r="B128" s="25"/>
      <c r="C128" s="39"/>
      <c r="D128" s="39"/>
      <c r="E128" s="39"/>
      <c r="F128" s="25"/>
      <c r="G128" s="25"/>
      <c r="AZ128" s="190"/>
      <c r="BA128" s="181"/>
      <c r="BB128" s="181"/>
      <c r="BC128" s="181"/>
      <c r="BD128" s="186"/>
      <c r="BE128" s="183"/>
      <c r="BF128" s="183"/>
      <c r="BG128" s="183"/>
      <c r="BH128" s="183"/>
      <c r="BI128" s="183"/>
    </row>
    <row r="129" spans="1:61" ht="13.2" x14ac:dyDescent="0.25">
      <c r="A129" s="25"/>
      <c r="B129" s="402" t="s">
        <v>267</v>
      </c>
      <c r="C129" s="305">
        <v>26</v>
      </c>
      <c r="D129" s="305">
        <v>103</v>
      </c>
      <c r="E129" s="305">
        <v>3307</v>
      </c>
      <c r="F129" s="25">
        <f>SUM(C129:E129)</f>
        <v>3436</v>
      </c>
      <c r="G129" s="337" t="s">
        <v>258</v>
      </c>
      <c r="AZ129" s="397" t="str">
        <f>B129</f>
        <v>Alle 18 vuotta</v>
      </c>
      <c r="BA129" s="188">
        <f>E129</f>
        <v>3307</v>
      </c>
      <c r="BB129" s="229">
        <f>D129</f>
        <v>103</v>
      </c>
      <c r="BC129" s="229">
        <f>C129</f>
        <v>26</v>
      </c>
      <c r="BD129" s="182" t="str">
        <f>G129</f>
        <v>2005*</v>
      </c>
      <c r="BE129" s="183"/>
      <c r="BF129" s="183"/>
      <c r="BG129" s="183"/>
      <c r="BH129" s="183"/>
      <c r="BI129" s="183"/>
    </row>
    <row r="130" spans="1:61" ht="13.2" x14ac:dyDescent="0.25">
      <c r="A130" s="25"/>
      <c r="B130" s="402"/>
      <c r="C130" s="305">
        <v>22</v>
      </c>
      <c r="D130" s="305">
        <v>74</v>
      </c>
      <c r="E130" s="305">
        <v>3801</v>
      </c>
      <c r="F130" s="25">
        <f t="shared" ref="F130:F151" si="7">SUM(C130:E130)</f>
        <v>3897</v>
      </c>
      <c r="G130" s="230">
        <v>2006</v>
      </c>
      <c r="AZ130" s="397"/>
      <c r="BA130" s="188">
        <f t="shared" ref="BA130:BA163" si="8">E130</f>
        <v>3801</v>
      </c>
      <c r="BB130" s="229">
        <f t="shared" ref="BB130:BB163" si="9">D130</f>
        <v>74</v>
      </c>
      <c r="BC130" s="229">
        <f t="shared" ref="BC130:BC163" si="10">C130</f>
        <v>22</v>
      </c>
      <c r="BD130" s="182">
        <f t="shared" ref="BD130:BD151" si="11">G130</f>
        <v>2006</v>
      </c>
      <c r="BE130" s="183"/>
      <c r="BF130" s="183"/>
      <c r="BG130" s="183"/>
      <c r="BH130" s="183"/>
      <c r="BI130" s="183"/>
    </row>
    <row r="131" spans="1:61" ht="13.2" x14ac:dyDescent="0.25">
      <c r="A131" s="25"/>
      <c r="B131" s="402"/>
      <c r="C131" s="305">
        <v>24</v>
      </c>
      <c r="D131" s="305">
        <v>76</v>
      </c>
      <c r="E131" s="305">
        <v>4256</v>
      </c>
      <c r="F131" s="25">
        <f t="shared" si="7"/>
        <v>4356</v>
      </c>
      <c r="G131" s="230">
        <v>2007</v>
      </c>
      <c r="AZ131" s="397"/>
      <c r="BA131" s="188">
        <f t="shared" si="8"/>
        <v>4256</v>
      </c>
      <c r="BB131" s="229">
        <f t="shared" si="9"/>
        <v>76</v>
      </c>
      <c r="BC131" s="229">
        <f t="shared" si="10"/>
        <v>24</v>
      </c>
      <c r="BD131" s="182">
        <f t="shared" si="11"/>
        <v>2007</v>
      </c>
      <c r="BE131" s="183"/>
      <c r="BF131" s="183"/>
      <c r="BG131" s="183"/>
      <c r="BH131" s="183"/>
      <c r="BI131" s="183"/>
    </row>
    <row r="132" spans="1:61" ht="13.2" x14ac:dyDescent="0.25">
      <c r="A132" s="25"/>
      <c r="B132" s="402"/>
      <c r="C132" s="305">
        <v>25</v>
      </c>
      <c r="D132" s="305">
        <v>87</v>
      </c>
      <c r="E132" s="305">
        <v>5104</v>
      </c>
      <c r="F132" s="25">
        <f t="shared" si="7"/>
        <v>5216</v>
      </c>
      <c r="G132" s="230">
        <v>2008</v>
      </c>
      <c r="AZ132" s="397"/>
      <c r="BA132" s="188">
        <f t="shared" si="8"/>
        <v>5104</v>
      </c>
      <c r="BB132" s="229">
        <f t="shared" si="9"/>
        <v>87</v>
      </c>
      <c r="BC132" s="229">
        <f t="shared" si="10"/>
        <v>25</v>
      </c>
      <c r="BD132" s="182">
        <f t="shared" si="11"/>
        <v>2008</v>
      </c>
      <c r="BE132" s="183"/>
      <c r="BF132" s="183"/>
      <c r="BG132" s="183"/>
      <c r="BH132" s="183"/>
      <c r="BI132" s="183"/>
    </row>
    <row r="133" spans="1:61" ht="13.2" x14ac:dyDescent="0.25">
      <c r="A133" s="25"/>
      <c r="B133" s="402"/>
      <c r="C133" s="305">
        <v>23</v>
      </c>
      <c r="D133" s="305">
        <v>104</v>
      </c>
      <c r="E133" s="305">
        <v>5286</v>
      </c>
      <c r="F133" s="25">
        <f>SUM(C133:E133)</f>
        <v>5413</v>
      </c>
      <c r="G133" s="230">
        <v>2009</v>
      </c>
      <c r="AZ133" s="397"/>
      <c r="BA133" s="188">
        <f t="shared" si="8"/>
        <v>5286</v>
      </c>
      <c r="BB133" s="229">
        <f t="shared" si="9"/>
        <v>104</v>
      </c>
      <c r="BC133" s="229">
        <f t="shared" si="10"/>
        <v>23</v>
      </c>
      <c r="BD133" s="182">
        <f t="shared" si="11"/>
        <v>2009</v>
      </c>
      <c r="BE133" s="183"/>
      <c r="BF133" s="183"/>
      <c r="BG133" s="183"/>
      <c r="BH133" s="183"/>
      <c r="BI133" s="183"/>
    </row>
    <row r="134" spans="1:61" ht="13.2" x14ac:dyDescent="0.25">
      <c r="A134" s="25"/>
      <c r="B134" s="30"/>
      <c r="C134" s="305"/>
      <c r="D134" s="305"/>
      <c r="E134" s="305"/>
      <c r="F134" s="25"/>
      <c r="G134" s="230"/>
      <c r="AZ134" s="189"/>
      <c r="BA134" s="188"/>
      <c r="BB134" s="229"/>
      <c r="BC134" s="229"/>
      <c r="BD134" s="182"/>
      <c r="BE134" s="183"/>
      <c r="BF134" s="183"/>
      <c r="BG134" s="183"/>
      <c r="BH134" s="183"/>
      <c r="BI134" s="183"/>
    </row>
    <row r="135" spans="1:61" ht="13.2" x14ac:dyDescent="0.25">
      <c r="A135" s="25"/>
      <c r="B135" s="402" t="s">
        <v>268</v>
      </c>
      <c r="C135" s="305">
        <v>25</v>
      </c>
      <c r="D135" s="305">
        <v>37</v>
      </c>
      <c r="E135" s="305">
        <v>1918</v>
      </c>
      <c r="F135" s="25">
        <f t="shared" si="7"/>
        <v>1980</v>
      </c>
      <c r="G135" s="230" t="str">
        <f>G129</f>
        <v>2005*</v>
      </c>
      <c r="AZ135" s="397" t="str">
        <f>B135</f>
        <v>18-20 vuotta</v>
      </c>
      <c r="BA135" s="188">
        <f t="shared" si="8"/>
        <v>1918</v>
      </c>
      <c r="BB135" s="229">
        <f t="shared" si="9"/>
        <v>37</v>
      </c>
      <c r="BC135" s="229">
        <f t="shared" si="10"/>
        <v>25</v>
      </c>
      <c r="BD135" s="182" t="str">
        <f t="shared" si="11"/>
        <v>2005*</v>
      </c>
      <c r="BE135" s="183"/>
      <c r="BF135" s="183"/>
      <c r="BG135" s="183"/>
      <c r="BH135" s="183"/>
      <c r="BI135" s="183"/>
    </row>
    <row r="136" spans="1:61" ht="13.2" x14ac:dyDescent="0.25">
      <c r="A136" s="25"/>
      <c r="B136" s="402"/>
      <c r="C136" s="305">
        <v>37</v>
      </c>
      <c r="D136" s="305">
        <v>37</v>
      </c>
      <c r="E136" s="305">
        <v>1942</v>
      </c>
      <c r="F136" s="25">
        <f t="shared" si="7"/>
        <v>2016</v>
      </c>
      <c r="G136" s="230">
        <f t="shared" ref="G136:G169" si="12">G130</f>
        <v>2006</v>
      </c>
      <c r="AZ136" s="397"/>
      <c r="BA136" s="188">
        <f t="shared" si="8"/>
        <v>1942</v>
      </c>
      <c r="BB136" s="229">
        <f t="shared" si="9"/>
        <v>37</v>
      </c>
      <c r="BC136" s="229">
        <f t="shared" si="10"/>
        <v>37</v>
      </c>
      <c r="BD136" s="182">
        <f t="shared" si="11"/>
        <v>2006</v>
      </c>
      <c r="BE136" s="183"/>
      <c r="BF136" s="183"/>
      <c r="BG136" s="183"/>
      <c r="BH136" s="183"/>
      <c r="BI136" s="183"/>
    </row>
    <row r="137" spans="1:61" ht="13.2" x14ac:dyDescent="0.25">
      <c r="A137" s="25"/>
      <c r="B137" s="402"/>
      <c r="C137" s="305">
        <v>28</v>
      </c>
      <c r="D137" s="305">
        <v>42</v>
      </c>
      <c r="E137" s="305">
        <v>2032</v>
      </c>
      <c r="F137" s="25">
        <f t="shared" si="7"/>
        <v>2102</v>
      </c>
      <c r="G137" s="230">
        <f t="shared" si="12"/>
        <v>2007</v>
      </c>
      <c r="AZ137" s="397"/>
      <c r="BA137" s="188">
        <f t="shared" si="8"/>
        <v>2032</v>
      </c>
      <c r="BB137" s="229">
        <f t="shared" si="9"/>
        <v>42</v>
      </c>
      <c r="BC137" s="229">
        <f t="shared" si="10"/>
        <v>28</v>
      </c>
      <c r="BD137" s="182">
        <f t="shared" si="11"/>
        <v>2007</v>
      </c>
      <c r="BE137" s="183"/>
      <c r="BF137" s="183"/>
      <c r="BG137" s="183"/>
      <c r="BH137" s="183"/>
      <c r="BI137" s="183"/>
    </row>
    <row r="138" spans="1:61" ht="13.2" x14ac:dyDescent="0.25">
      <c r="A138" s="25"/>
      <c r="B138" s="402"/>
      <c r="C138" s="305">
        <v>27</v>
      </c>
      <c r="D138" s="305">
        <v>37</v>
      </c>
      <c r="E138" s="305">
        <v>2223</v>
      </c>
      <c r="F138" s="25">
        <f t="shared" si="7"/>
        <v>2287</v>
      </c>
      <c r="G138" s="230">
        <f t="shared" si="12"/>
        <v>2008</v>
      </c>
      <c r="AZ138" s="397"/>
      <c r="BA138" s="188">
        <f t="shared" si="8"/>
        <v>2223</v>
      </c>
      <c r="BB138" s="229">
        <f t="shared" si="9"/>
        <v>37</v>
      </c>
      <c r="BC138" s="229">
        <f t="shared" si="10"/>
        <v>27</v>
      </c>
      <c r="BD138" s="182">
        <f t="shared" si="11"/>
        <v>2008</v>
      </c>
      <c r="BE138" s="183"/>
      <c r="BF138" s="183"/>
      <c r="BG138" s="183"/>
      <c r="BH138" s="183"/>
      <c r="BI138" s="183"/>
    </row>
    <row r="139" spans="1:61" ht="13.2" x14ac:dyDescent="0.25">
      <c r="A139" s="25"/>
      <c r="B139" s="402"/>
      <c r="C139" s="305">
        <v>25</v>
      </c>
      <c r="D139" s="305">
        <v>36</v>
      </c>
      <c r="E139" s="305">
        <v>2220</v>
      </c>
      <c r="F139" s="25">
        <f t="shared" si="7"/>
        <v>2281</v>
      </c>
      <c r="G139" s="230">
        <f t="shared" si="12"/>
        <v>2009</v>
      </c>
      <c r="AZ139" s="397"/>
      <c r="BA139" s="188">
        <f t="shared" si="8"/>
        <v>2220</v>
      </c>
      <c r="BB139" s="229">
        <f t="shared" si="9"/>
        <v>36</v>
      </c>
      <c r="BC139" s="229">
        <f t="shared" si="10"/>
        <v>25</v>
      </c>
      <c r="BD139" s="182">
        <f t="shared" si="11"/>
        <v>2009</v>
      </c>
      <c r="BE139" s="183"/>
      <c r="BF139" s="183"/>
      <c r="BG139" s="183"/>
      <c r="BH139" s="183"/>
      <c r="BI139" s="183"/>
    </row>
    <row r="140" spans="1:61" ht="13.2" x14ac:dyDescent="0.25">
      <c r="A140" s="25"/>
      <c r="B140" s="30"/>
      <c r="C140" s="305"/>
      <c r="D140" s="305"/>
      <c r="E140" s="305"/>
      <c r="F140" s="25"/>
      <c r="G140" s="230"/>
      <c r="AZ140" s="189"/>
      <c r="BA140" s="188"/>
      <c r="BB140" s="229"/>
      <c r="BC140" s="229"/>
      <c r="BD140" s="182"/>
      <c r="BE140" s="183"/>
      <c r="BF140" s="183"/>
      <c r="BG140" s="183"/>
      <c r="BH140" s="183"/>
      <c r="BI140" s="183"/>
    </row>
    <row r="141" spans="1:61" ht="13.2" x14ac:dyDescent="0.25">
      <c r="A141" s="25"/>
      <c r="B141" s="402" t="s">
        <v>269</v>
      </c>
      <c r="C141" s="305">
        <v>11</v>
      </c>
      <c r="D141" s="305">
        <v>41</v>
      </c>
      <c r="E141" s="305">
        <v>1689</v>
      </c>
      <c r="F141" s="25">
        <f t="shared" si="7"/>
        <v>1741</v>
      </c>
      <c r="G141" s="230" t="str">
        <f t="shared" si="12"/>
        <v>2005*</v>
      </c>
      <c r="AZ141" s="397" t="str">
        <f>B141</f>
        <v>21-24 vuotta</v>
      </c>
      <c r="BA141" s="188">
        <f t="shared" si="8"/>
        <v>1689</v>
      </c>
      <c r="BB141" s="229">
        <f t="shared" si="9"/>
        <v>41</v>
      </c>
      <c r="BC141" s="229">
        <f t="shared" si="10"/>
        <v>11</v>
      </c>
      <c r="BD141" s="182" t="str">
        <f t="shared" si="11"/>
        <v>2005*</v>
      </c>
      <c r="BE141" s="183"/>
      <c r="BF141" s="183"/>
      <c r="BG141" s="183"/>
      <c r="BH141" s="183"/>
      <c r="BI141" s="183"/>
    </row>
    <row r="142" spans="1:61" ht="13.2" x14ac:dyDescent="0.25">
      <c r="A142" s="25"/>
      <c r="B142" s="402"/>
      <c r="C142" s="305">
        <v>21</v>
      </c>
      <c r="D142" s="305">
        <v>40</v>
      </c>
      <c r="E142" s="305">
        <v>1702</v>
      </c>
      <c r="F142" s="25">
        <f t="shared" si="7"/>
        <v>1763</v>
      </c>
      <c r="G142" s="230">
        <f t="shared" si="12"/>
        <v>2006</v>
      </c>
      <c r="AZ142" s="397"/>
      <c r="BA142" s="188">
        <f t="shared" si="8"/>
        <v>1702</v>
      </c>
      <c r="BB142" s="229">
        <f t="shared" si="9"/>
        <v>40</v>
      </c>
      <c r="BC142" s="229">
        <f t="shared" si="10"/>
        <v>21</v>
      </c>
      <c r="BD142" s="182">
        <f t="shared" si="11"/>
        <v>2006</v>
      </c>
      <c r="BE142" s="183"/>
      <c r="BF142" s="183"/>
      <c r="BG142" s="183"/>
      <c r="BH142" s="183"/>
      <c r="BI142" s="183"/>
    </row>
    <row r="143" spans="1:61" ht="13.2" x14ac:dyDescent="0.25">
      <c r="A143" s="25"/>
      <c r="B143" s="402"/>
      <c r="C143" s="305">
        <v>20</v>
      </c>
      <c r="D143" s="305">
        <v>39</v>
      </c>
      <c r="E143" s="305">
        <v>1734</v>
      </c>
      <c r="F143" s="25">
        <f t="shared" si="7"/>
        <v>1793</v>
      </c>
      <c r="G143" s="230">
        <f t="shared" si="12"/>
        <v>2007</v>
      </c>
      <c r="AZ143" s="397"/>
      <c r="BA143" s="188">
        <f t="shared" si="8"/>
        <v>1734</v>
      </c>
      <c r="BB143" s="229">
        <f t="shared" si="9"/>
        <v>39</v>
      </c>
      <c r="BC143" s="229">
        <f t="shared" si="10"/>
        <v>20</v>
      </c>
      <c r="BD143" s="182">
        <f t="shared" si="11"/>
        <v>2007</v>
      </c>
      <c r="BE143" s="183"/>
      <c r="BF143" s="183"/>
      <c r="BG143" s="183"/>
      <c r="BH143" s="183"/>
      <c r="BI143" s="183"/>
    </row>
    <row r="144" spans="1:61" ht="13.2" x14ac:dyDescent="0.25">
      <c r="A144" s="25"/>
      <c r="B144" s="402"/>
      <c r="C144" s="305">
        <v>12</v>
      </c>
      <c r="D144" s="305">
        <v>22</v>
      </c>
      <c r="E144" s="305">
        <v>1722</v>
      </c>
      <c r="F144" s="25">
        <f t="shared" si="7"/>
        <v>1756</v>
      </c>
      <c r="G144" s="230">
        <f t="shared" si="12"/>
        <v>2008</v>
      </c>
      <c r="AZ144" s="397"/>
      <c r="BA144" s="188">
        <f t="shared" si="8"/>
        <v>1722</v>
      </c>
      <c r="BB144" s="229">
        <f t="shared" si="9"/>
        <v>22</v>
      </c>
      <c r="BC144" s="229">
        <f t="shared" si="10"/>
        <v>12</v>
      </c>
      <c r="BD144" s="182">
        <f t="shared" si="11"/>
        <v>2008</v>
      </c>
      <c r="BE144" s="183"/>
      <c r="BF144" s="183"/>
      <c r="BG144" s="183"/>
      <c r="BH144" s="183"/>
      <c r="BI144" s="183"/>
    </row>
    <row r="145" spans="1:61" ht="13.2" x14ac:dyDescent="0.25">
      <c r="A145" s="25"/>
      <c r="B145" s="402"/>
      <c r="C145" s="305">
        <v>12</v>
      </c>
      <c r="D145" s="305">
        <v>38</v>
      </c>
      <c r="E145" s="305">
        <v>1679</v>
      </c>
      <c r="F145" s="25">
        <f t="shared" si="7"/>
        <v>1729</v>
      </c>
      <c r="G145" s="230">
        <f t="shared" si="12"/>
        <v>2009</v>
      </c>
      <c r="AZ145" s="397"/>
      <c r="BA145" s="188">
        <f t="shared" si="8"/>
        <v>1679</v>
      </c>
      <c r="BB145" s="229">
        <f t="shared" si="9"/>
        <v>38</v>
      </c>
      <c r="BC145" s="229">
        <f t="shared" si="10"/>
        <v>12</v>
      </c>
      <c r="BD145" s="182">
        <f t="shared" si="11"/>
        <v>2009</v>
      </c>
      <c r="BE145" s="183"/>
      <c r="BF145" s="183"/>
      <c r="BG145" s="183"/>
      <c r="BH145" s="183"/>
      <c r="BI145" s="183"/>
    </row>
    <row r="146" spans="1:61" ht="13.2" x14ac:dyDescent="0.25">
      <c r="A146" s="25"/>
      <c r="B146" s="30"/>
      <c r="C146" s="305"/>
      <c r="D146" s="305"/>
      <c r="E146" s="305"/>
      <c r="F146" s="25"/>
      <c r="G146" s="230"/>
      <c r="AZ146" s="183"/>
      <c r="BA146" s="188"/>
      <c r="BB146" s="229"/>
      <c r="BC146" s="229"/>
      <c r="BD146" s="182"/>
      <c r="BE146" s="183"/>
      <c r="BF146" s="183"/>
      <c r="BG146" s="183"/>
      <c r="BH146" s="183"/>
      <c r="BI146" s="183"/>
    </row>
    <row r="147" spans="1:61" ht="13.2" x14ac:dyDescent="0.25">
      <c r="A147" s="25"/>
      <c r="B147" s="402" t="s">
        <v>270</v>
      </c>
      <c r="C147" s="305">
        <v>80</v>
      </c>
      <c r="D147" s="305">
        <v>151</v>
      </c>
      <c r="E147" s="305">
        <v>5630</v>
      </c>
      <c r="F147" s="25">
        <f t="shared" si="7"/>
        <v>5861</v>
      </c>
      <c r="G147" s="230" t="str">
        <f t="shared" si="12"/>
        <v>2005*</v>
      </c>
      <c r="AZ147" s="397" t="str">
        <f>B147</f>
        <v>25-44 vuotta</v>
      </c>
      <c r="BA147" s="188">
        <f t="shared" si="8"/>
        <v>5630</v>
      </c>
      <c r="BB147" s="229">
        <f t="shared" si="9"/>
        <v>151</v>
      </c>
      <c r="BC147" s="229">
        <f t="shared" si="10"/>
        <v>80</v>
      </c>
      <c r="BD147" s="182" t="str">
        <f t="shared" si="11"/>
        <v>2005*</v>
      </c>
      <c r="BE147" s="183"/>
      <c r="BF147" s="183"/>
      <c r="BG147" s="183"/>
      <c r="BH147" s="183"/>
      <c r="BI147" s="183"/>
    </row>
    <row r="148" spans="1:61" ht="13.2" x14ac:dyDescent="0.25">
      <c r="A148" s="25"/>
      <c r="B148" s="402"/>
      <c r="C148" s="305">
        <v>54</v>
      </c>
      <c r="D148" s="305">
        <v>124</v>
      </c>
      <c r="E148" s="305">
        <v>5831</v>
      </c>
      <c r="F148" s="25">
        <f t="shared" si="7"/>
        <v>6009</v>
      </c>
      <c r="G148" s="230">
        <f t="shared" si="12"/>
        <v>2006</v>
      </c>
      <c r="AZ148" s="397"/>
      <c r="BA148" s="188">
        <f t="shared" si="8"/>
        <v>5831</v>
      </c>
      <c r="BB148" s="229">
        <f t="shared" si="9"/>
        <v>124</v>
      </c>
      <c r="BC148" s="229">
        <f t="shared" si="10"/>
        <v>54</v>
      </c>
      <c r="BD148" s="182">
        <f t="shared" si="11"/>
        <v>2006</v>
      </c>
      <c r="BE148" s="183"/>
      <c r="BF148" s="183"/>
      <c r="BG148" s="183"/>
      <c r="BH148" s="183"/>
      <c r="BI148" s="183"/>
    </row>
    <row r="149" spans="1:61" ht="13.2" x14ac:dyDescent="0.25">
      <c r="A149" s="25"/>
      <c r="B149" s="402"/>
      <c r="C149" s="305">
        <v>79</v>
      </c>
      <c r="D149" s="305">
        <v>133</v>
      </c>
      <c r="E149" s="305">
        <v>5777</v>
      </c>
      <c r="F149" s="25">
        <f t="shared" si="7"/>
        <v>5989</v>
      </c>
      <c r="G149" s="230">
        <f t="shared" si="12"/>
        <v>2007</v>
      </c>
      <c r="AZ149" s="397"/>
      <c r="BA149" s="188">
        <f t="shared" si="8"/>
        <v>5777</v>
      </c>
      <c r="BB149" s="229">
        <f t="shared" si="9"/>
        <v>133</v>
      </c>
      <c r="BC149" s="229">
        <f t="shared" si="10"/>
        <v>79</v>
      </c>
      <c r="BD149" s="182">
        <f t="shared" si="11"/>
        <v>2007</v>
      </c>
      <c r="BE149" s="183"/>
      <c r="BF149" s="183"/>
      <c r="BG149" s="183"/>
      <c r="BH149" s="183"/>
      <c r="BI149" s="183"/>
    </row>
    <row r="150" spans="1:61" ht="13.2" x14ac:dyDescent="0.25">
      <c r="A150" s="25"/>
      <c r="B150" s="402"/>
      <c r="C150" s="305">
        <v>46</v>
      </c>
      <c r="D150" s="305">
        <v>105</v>
      </c>
      <c r="E150" s="305">
        <v>5950</v>
      </c>
      <c r="F150" s="25">
        <f t="shared" si="7"/>
        <v>6101</v>
      </c>
      <c r="G150" s="230">
        <f t="shared" si="12"/>
        <v>2008</v>
      </c>
      <c r="AZ150" s="397"/>
      <c r="BA150" s="188">
        <f t="shared" si="8"/>
        <v>5950</v>
      </c>
      <c r="BB150" s="229">
        <f t="shared" si="9"/>
        <v>105</v>
      </c>
      <c r="BC150" s="229">
        <f t="shared" si="10"/>
        <v>46</v>
      </c>
      <c r="BD150" s="182">
        <f t="shared" si="11"/>
        <v>2008</v>
      </c>
      <c r="BE150" s="183"/>
      <c r="BF150" s="183"/>
      <c r="BG150" s="183"/>
      <c r="BH150" s="183"/>
      <c r="BI150" s="183"/>
    </row>
    <row r="151" spans="1:61" ht="13.2" x14ac:dyDescent="0.25">
      <c r="A151" s="25"/>
      <c r="B151" s="402"/>
      <c r="C151" s="305">
        <v>45</v>
      </c>
      <c r="D151" s="305">
        <v>120</v>
      </c>
      <c r="E151" s="305">
        <v>5727</v>
      </c>
      <c r="F151" s="25">
        <f t="shared" si="7"/>
        <v>5892</v>
      </c>
      <c r="G151" s="230">
        <f t="shared" si="12"/>
        <v>2009</v>
      </c>
      <c r="AZ151" s="397"/>
      <c r="BA151" s="188">
        <f t="shared" si="8"/>
        <v>5727</v>
      </c>
      <c r="BB151" s="229">
        <f t="shared" si="9"/>
        <v>120</v>
      </c>
      <c r="BC151" s="229">
        <f t="shared" si="10"/>
        <v>45</v>
      </c>
      <c r="BD151" s="182">
        <f t="shared" si="11"/>
        <v>2009</v>
      </c>
      <c r="BE151" s="183"/>
      <c r="BF151" s="183"/>
      <c r="BG151" s="183"/>
      <c r="BH151" s="183"/>
      <c r="BI151" s="183"/>
    </row>
    <row r="152" spans="1:61" x14ac:dyDescent="0.25">
      <c r="A152" s="25"/>
      <c r="B152" s="25"/>
      <c r="C152" s="25"/>
      <c r="D152" s="25"/>
      <c r="E152" s="25"/>
      <c r="F152" s="25"/>
      <c r="G152" s="230"/>
      <c r="AZ152" s="183"/>
      <c r="BA152" s="188"/>
      <c r="BB152" s="229"/>
      <c r="BC152" s="229"/>
      <c r="BD152" s="183"/>
      <c r="BE152" s="183"/>
      <c r="BF152" s="183"/>
      <c r="BG152" s="183"/>
      <c r="BH152" s="183"/>
      <c r="BI152" s="183"/>
    </row>
    <row r="153" spans="1:61" ht="13.2" x14ac:dyDescent="0.25">
      <c r="A153" s="25"/>
      <c r="B153" s="402" t="s">
        <v>271</v>
      </c>
      <c r="C153" s="305">
        <v>64</v>
      </c>
      <c r="D153" s="305">
        <v>135</v>
      </c>
      <c r="E153" s="305">
        <v>4274</v>
      </c>
      <c r="F153" s="25">
        <f>SUM(C153:E153)</f>
        <v>4473</v>
      </c>
      <c r="G153" s="230" t="str">
        <f t="shared" si="12"/>
        <v>2005*</v>
      </c>
      <c r="AZ153" s="397" t="str">
        <f>B153</f>
        <v>45-64 vuotta</v>
      </c>
      <c r="BA153" s="188">
        <f t="shared" si="8"/>
        <v>4274</v>
      </c>
      <c r="BB153" s="229">
        <f t="shared" si="9"/>
        <v>135</v>
      </c>
      <c r="BC153" s="229">
        <f t="shared" si="10"/>
        <v>64</v>
      </c>
      <c r="BD153" s="182" t="str">
        <f>G153</f>
        <v>2005*</v>
      </c>
      <c r="BE153" s="183"/>
      <c r="BF153" s="183"/>
      <c r="BG153" s="183"/>
      <c r="BH153" s="183"/>
      <c r="BI153" s="183"/>
    </row>
    <row r="154" spans="1:61" ht="13.2" x14ac:dyDescent="0.25">
      <c r="A154" s="25"/>
      <c r="B154" s="402"/>
      <c r="C154" s="305">
        <v>66</v>
      </c>
      <c r="D154" s="305">
        <v>112</v>
      </c>
      <c r="E154" s="305">
        <v>4669</v>
      </c>
      <c r="F154" s="25">
        <f>SUM(C154:E154)</f>
        <v>4847</v>
      </c>
      <c r="G154" s="230">
        <f t="shared" si="12"/>
        <v>2006</v>
      </c>
      <c r="AZ154" s="397"/>
      <c r="BA154" s="188">
        <f t="shared" si="8"/>
        <v>4669</v>
      </c>
      <c r="BB154" s="229">
        <f t="shared" si="9"/>
        <v>112</v>
      </c>
      <c r="BC154" s="229">
        <f t="shared" si="10"/>
        <v>66</v>
      </c>
      <c r="BD154" s="182">
        <f>G154</f>
        <v>2006</v>
      </c>
      <c r="BE154" s="183"/>
      <c r="BF154" s="183"/>
      <c r="BG154" s="183"/>
      <c r="BH154" s="183"/>
      <c r="BI154" s="183"/>
    </row>
    <row r="155" spans="1:61" ht="13.2" x14ac:dyDescent="0.25">
      <c r="A155" s="25"/>
      <c r="B155" s="402"/>
      <c r="C155" s="305">
        <v>84</v>
      </c>
      <c r="D155" s="305">
        <v>101</v>
      </c>
      <c r="E155" s="305">
        <v>4818</v>
      </c>
      <c r="F155" s="25">
        <f>SUM(C155:E155)</f>
        <v>5003</v>
      </c>
      <c r="G155" s="230">
        <f t="shared" si="12"/>
        <v>2007</v>
      </c>
      <c r="AZ155" s="397"/>
      <c r="BA155" s="188">
        <f t="shared" si="8"/>
        <v>4818</v>
      </c>
      <c r="BB155" s="229">
        <f t="shared" si="9"/>
        <v>101</v>
      </c>
      <c r="BC155" s="229">
        <f t="shared" si="10"/>
        <v>84</v>
      </c>
      <c r="BD155" s="182">
        <f>G155</f>
        <v>2007</v>
      </c>
      <c r="BE155" s="183"/>
      <c r="BF155" s="183"/>
      <c r="BG155" s="183"/>
      <c r="BH155" s="183"/>
      <c r="BI155" s="183"/>
    </row>
    <row r="156" spans="1:61" ht="13.2" x14ac:dyDescent="0.25">
      <c r="A156" s="25"/>
      <c r="B156" s="402"/>
      <c r="C156" s="305">
        <v>55</v>
      </c>
      <c r="D156" s="305">
        <v>88</v>
      </c>
      <c r="E156" s="305">
        <v>4638</v>
      </c>
      <c r="F156" s="25">
        <f>SUM(C156:E156)</f>
        <v>4781</v>
      </c>
      <c r="G156" s="230">
        <f t="shared" si="12"/>
        <v>2008</v>
      </c>
      <c r="AZ156" s="397"/>
      <c r="BA156" s="188">
        <f t="shared" si="8"/>
        <v>4638</v>
      </c>
      <c r="BB156" s="229">
        <f t="shared" si="9"/>
        <v>88</v>
      </c>
      <c r="BC156" s="229">
        <f t="shared" si="10"/>
        <v>55</v>
      </c>
      <c r="BD156" s="182">
        <f>G156</f>
        <v>2008</v>
      </c>
      <c r="BE156" s="183"/>
      <c r="BF156" s="183"/>
      <c r="BG156" s="183"/>
      <c r="BH156" s="183"/>
      <c r="BI156" s="183"/>
    </row>
    <row r="157" spans="1:61" ht="13.2" x14ac:dyDescent="0.25">
      <c r="A157" s="25"/>
      <c r="B157" s="402"/>
      <c r="C157" s="305">
        <v>47</v>
      </c>
      <c r="D157" s="305">
        <v>97</v>
      </c>
      <c r="E157" s="305">
        <v>4647</v>
      </c>
      <c r="F157" s="25">
        <f>SUM(C157:E157)</f>
        <v>4791</v>
      </c>
      <c r="G157" s="230">
        <f t="shared" si="12"/>
        <v>2009</v>
      </c>
      <c r="AZ157" s="397"/>
      <c r="BA157" s="188">
        <f t="shared" si="8"/>
        <v>4647</v>
      </c>
      <c r="BB157" s="229">
        <f t="shared" si="9"/>
        <v>97</v>
      </c>
      <c r="BC157" s="229">
        <f t="shared" si="10"/>
        <v>47</v>
      </c>
      <c r="BD157" s="182">
        <f>G157</f>
        <v>2009</v>
      </c>
      <c r="BE157" s="183"/>
      <c r="BF157" s="183"/>
      <c r="BG157" s="183"/>
      <c r="BH157" s="183"/>
      <c r="BI157" s="183"/>
    </row>
    <row r="158" spans="1:61" ht="13.2" x14ac:dyDescent="0.25">
      <c r="A158" s="25"/>
      <c r="B158" s="30"/>
      <c r="C158" s="305"/>
      <c r="D158" s="305"/>
      <c r="E158" s="305"/>
      <c r="F158" s="25"/>
      <c r="G158" s="230"/>
      <c r="AZ158" s="183"/>
      <c r="BA158" s="188"/>
      <c r="BB158" s="229"/>
      <c r="BC158" s="229"/>
      <c r="BD158" s="182"/>
      <c r="BE158" s="183"/>
      <c r="BF158" s="183"/>
      <c r="BG158" s="183"/>
      <c r="BH158" s="183"/>
      <c r="BI158" s="183"/>
    </row>
    <row r="159" spans="1:61" ht="13.2" x14ac:dyDescent="0.25">
      <c r="A159" s="25"/>
      <c r="B159" s="402" t="s">
        <v>282</v>
      </c>
      <c r="C159" s="305">
        <v>58</v>
      </c>
      <c r="D159" s="305">
        <v>86</v>
      </c>
      <c r="E159" s="305">
        <v>1917</v>
      </c>
      <c r="F159" s="25">
        <f>SUM(C159:E159)</f>
        <v>2061</v>
      </c>
      <c r="G159" s="230" t="str">
        <f t="shared" si="12"/>
        <v>2005*</v>
      </c>
      <c r="AZ159" s="397" t="str">
        <f>B159</f>
        <v>yli 65 vuotta</v>
      </c>
      <c r="BA159" s="188">
        <f t="shared" si="8"/>
        <v>1917</v>
      </c>
      <c r="BB159" s="229">
        <f t="shared" si="9"/>
        <v>86</v>
      </c>
      <c r="BC159" s="229">
        <f t="shared" si="10"/>
        <v>58</v>
      </c>
      <c r="BD159" s="182" t="str">
        <f>G159</f>
        <v>2005*</v>
      </c>
      <c r="BE159" s="183"/>
      <c r="BF159" s="183"/>
      <c r="BG159" s="183"/>
      <c r="BH159" s="183"/>
      <c r="BI159" s="183"/>
    </row>
    <row r="160" spans="1:61" ht="13.2" x14ac:dyDescent="0.25">
      <c r="A160" s="25"/>
      <c r="B160" s="402"/>
      <c r="C160" s="305">
        <v>56</v>
      </c>
      <c r="D160" s="305">
        <v>67</v>
      </c>
      <c r="E160" s="305">
        <v>1910</v>
      </c>
      <c r="F160" s="25">
        <f>SUM(C160:E160)</f>
        <v>2033</v>
      </c>
      <c r="G160" s="230">
        <f t="shared" si="12"/>
        <v>2006</v>
      </c>
      <c r="AZ160" s="397"/>
      <c r="BA160" s="188">
        <f t="shared" si="8"/>
        <v>1910</v>
      </c>
      <c r="BB160" s="229">
        <f t="shared" si="9"/>
        <v>67</v>
      </c>
      <c r="BC160" s="229">
        <f t="shared" si="10"/>
        <v>56</v>
      </c>
      <c r="BD160" s="182">
        <f>G160</f>
        <v>2006</v>
      </c>
      <c r="BE160" s="183"/>
      <c r="BF160" s="183"/>
      <c r="BG160" s="183"/>
      <c r="BH160" s="183"/>
      <c r="BI160" s="183"/>
    </row>
    <row r="161" spans="1:61" ht="13.2" x14ac:dyDescent="0.25">
      <c r="A161" s="25"/>
      <c r="B161" s="402"/>
      <c r="C161" s="305">
        <v>53</v>
      </c>
      <c r="D161" s="305">
        <v>67</v>
      </c>
      <c r="E161" s="305">
        <v>2024</v>
      </c>
      <c r="F161" s="25">
        <f>SUM(C161:E161)</f>
        <v>2144</v>
      </c>
      <c r="G161" s="230">
        <f t="shared" si="12"/>
        <v>2007</v>
      </c>
      <c r="AZ161" s="397"/>
      <c r="BA161" s="188">
        <f t="shared" si="8"/>
        <v>2024</v>
      </c>
      <c r="BB161" s="229">
        <f t="shared" si="9"/>
        <v>67</v>
      </c>
      <c r="BC161" s="229">
        <f t="shared" si="10"/>
        <v>53</v>
      </c>
      <c r="BD161" s="182">
        <f>G161</f>
        <v>2007</v>
      </c>
      <c r="BE161" s="183"/>
      <c r="BF161" s="183"/>
      <c r="BG161" s="183"/>
      <c r="BH161" s="183"/>
      <c r="BI161" s="183"/>
    </row>
    <row r="162" spans="1:61" ht="13.2" x14ac:dyDescent="0.25">
      <c r="A162" s="25"/>
      <c r="B162" s="402"/>
      <c r="C162" s="305">
        <v>67</v>
      </c>
      <c r="D162" s="305">
        <v>61</v>
      </c>
      <c r="E162" s="305">
        <v>2150</v>
      </c>
      <c r="F162" s="25">
        <f>SUM(C162:E162)</f>
        <v>2278</v>
      </c>
      <c r="G162" s="230">
        <f t="shared" si="12"/>
        <v>2008</v>
      </c>
      <c r="AZ162" s="397"/>
      <c r="BA162" s="188">
        <f t="shared" si="8"/>
        <v>2150</v>
      </c>
      <c r="BB162" s="229">
        <f t="shared" si="9"/>
        <v>61</v>
      </c>
      <c r="BC162" s="229">
        <f t="shared" si="10"/>
        <v>67</v>
      </c>
      <c r="BD162" s="182">
        <f>G162</f>
        <v>2008</v>
      </c>
      <c r="BE162" s="183"/>
      <c r="BF162" s="183"/>
      <c r="BG162" s="183"/>
      <c r="BH162" s="183"/>
      <c r="BI162" s="183"/>
    </row>
    <row r="163" spans="1:61" ht="13.2" x14ac:dyDescent="0.25">
      <c r="A163" s="25"/>
      <c r="B163" s="402"/>
      <c r="C163" s="305">
        <v>58</v>
      </c>
      <c r="D163" s="305">
        <v>71</v>
      </c>
      <c r="E163" s="305">
        <v>2138</v>
      </c>
      <c r="F163" s="25">
        <f>SUM(C163:E163)</f>
        <v>2267</v>
      </c>
      <c r="G163" s="230">
        <f t="shared" si="12"/>
        <v>2009</v>
      </c>
      <c r="AZ163" s="397"/>
      <c r="BA163" s="188">
        <f t="shared" si="8"/>
        <v>2138</v>
      </c>
      <c r="BB163" s="229">
        <f t="shared" si="9"/>
        <v>71</v>
      </c>
      <c r="BC163" s="229">
        <f t="shared" si="10"/>
        <v>58</v>
      </c>
      <c r="BD163" s="182">
        <f>G163</f>
        <v>2009</v>
      </c>
      <c r="BE163" s="183"/>
      <c r="BF163" s="183"/>
      <c r="BG163" s="183"/>
      <c r="BH163" s="183"/>
      <c r="BI163" s="183"/>
    </row>
    <row r="164" spans="1:61" x14ac:dyDescent="0.25">
      <c r="A164" s="25"/>
      <c r="B164" s="25"/>
      <c r="C164" s="25"/>
      <c r="D164" s="25"/>
      <c r="E164" s="25"/>
      <c r="F164" s="25"/>
      <c r="G164" s="25"/>
      <c r="AZ164" s="183"/>
      <c r="BA164" s="183"/>
      <c r="BB164" s="183"/>
      <c r="BC164" s="183"/>
      <c r="BD164" s="183"/>
      <c r="BE164" s="183"/>
      <c r="BF164" s="183"/>
      <c r="BG164" s="183"/>
      <c r="BH164" s="183"/>
      <c r="BI164" s="183"/>
    </row>
    <row r="165" spans="1:61" ht="13.2" x14ac:dyDescent="0.25">
      <c r="A165" s="25"/>
      <c r="B165" s="25" t="s">
        <v>103</v>
      </c>
      <c r="C165" s="305">
        <v>3</v>
      </c>
      <c r="D165" s="305">
        <v>10</v>
      </c>
      <c r="E165" s="305">
        <v>263</v>
      </c>
      <c r="F165" s="25">
        <f>SUM(C165:E165)</f>
        <v>276</v>
      </c>
      <c r="G165" s="230" t="str">
        <f t="shared" si="12"/>
        <v>2005*</v>
      </c>
      <c r="AZ165" s="397" t="str">
        <f>B165</f>
        <v>Ei tiedossa</v>
      </c>
      <c r="BA165" s="188">
        <f>E165</f>
        <v>263</v>
      </c>
      <c r="BB165" s="229">
        <f>D165</f>
        <v>10</v>
      </c>
      <c r="BC165" s="229">
        <f>C165</f>
        <v>3</v>
      </c>
      <c r="BD165" s="182" t="str">
        <f>G165</f>
        <v>2005*</v>
      </c>
      <c r="BE165" s="183"/>
      <c r="BF165" s="183"/>
      <c r="BG165" s="183"/>
      <c r="BH165" s="183"/>
      <c r="BI165" s="183"/>
    </row>
    <row r="166" spans="1:61" ht="13.2" x14ac:dyDescent="0.25">
      <c r="A166" s="25"/>
      <c r="B166" s="25"/>
      <c r="C166" s="305">
        <v>4</v>
      </c>
      <c r="D166" s="305">
        <v>9</v>
      </c>
      <c r="E166" s="305">
        <v>454</v>
      </c>
      <c r="F166" s="25">
        <f>SUM(C166:E166)</f>
        <v>467</v>
      </c>
      <c r="G166" s="230">
        <f t="shared" si="12"/>
        <v>2006</v>
      </c>
      <c r="AZ166" s="397"/>
      <c r="BA166" s="188">
        <f>E166</f>
        <v>454</v>
      </c>
      <c r="BB166" s="229">
        <f>D166</f>
        <v>9</v>
      </c>
      <c r="BC166" s="229">
        <f>C166</f>
        <v>4</v>
      </c>
      <c r="BD166" s="182">
        <f>G166</f>
        <v>2006</v>
      </c>
      <c r="BE166" s="183"/>
      <c r="BF166" s="183"/>
      <c r="BG166" s="183"/>
      <c r="BH166" s="183"/>
      <c r="BI166" s="183"/>
    </row>
    <row r="167" spans="1:61" ht="13.2" x14ac:dyDescent="0.25">
      <c r="A167" s="25"/>
      <c r="B167" s="25"/>
      <c r="C167" s="305" t="s">
        <v>6</v>
      </c>
      <c r="D167" s="305">
        <v>1</v>
      </c>
      <c r="E167" s="305">
        <v>120</v>
      </c>
      <c r="F167" s="25">
        <f>SUM(C167:E167)</f>
        <v>121</v>
      </c>
      <c r="G167" s="230">
        <f t="shared" si="12"/>
        <v>2007</v>
      </c>
      <c r="AZ167" s="397"/>
      <c r="BA167" s="188">
        <f>E167</f>
        <v>120</v>
      </c>
      <c r="BB167" s="229">
        <f>D167</f>
        <v>1</v>
      </c>
      <c r="BC167" s="229" t="str">
        <f>C167</f>
        <v>.</v>
      </c>
      <c r="BD167" s="182">
        <f>G167</f>
        <v>2007</v>
      </c>
      <c r="BE167" s="183"/>
      <c r="BF167" s="183"/>
      <c r="BG167" s="183"/>
      <c r="BH167" s="183"/>
      <c r="BI167" s="183"/>
    </row>
    <row r="168" spans="1:61" ht="13.2" x14ac:dyDescent="0.25">
      <c r="A168" s="25"/>
      <c r="B168" s="25"/>
      <c r="C168" s="305">
        <v>1</v>
      </c>
      <c r="D168" s="305">
        <v>1</v>
      </c>
      <c r="E168" s="305">
        <v>189</v>
      </c>
      <c r="F168" s="25">
        <f>SUM(C168:E168)</f>
        <v>191</v>
      </c>
      <c r="G168" s="230">
        <f t="shared" si="12"/>
        <v>2008</v>
      </c>
      <c r="AZ168" s="397"/>
      <c r="BA168" s="188">
        <f>E168</f>
        <v>189</v>
      </c>
      <c r="BB168" s="229">
        <f>D168</f>
        <v>1</v>
      </c>
      <c r="BC168" s="229">
        <f>C168</f>
        <v>1</v>
      </c>
      <c r="BD168" s="182">
        <f>G168</f>
        <v>2008</v>
      </c>
      <c r="BE168" s="183"/>
      <c r="BF168" s="183"/>
      <c r="BG168" s="183"/>
      <c r="BH168" s="183"/>
      <c r="BI168" s="183"/>
    </row>
    <row r="169" spans="1:61" ht="13.2" x14ac:dyDescent="0.25">
      <c r="A169" s="25"/>
      <c r="B169" s="25"/>
      <c r="C169" s="305" t="s">
        <v>6</v>
      </c>
      <c r="D169" s="305" t="s">
        <v>6</v>
      </c>
      <c r="E169" s="305">
        <v>54</v>
      </c>
      <c r="F169" s="25">
        <f>SUM(C169:E169)</f>
        <v>54</v>
      </c>
      <c r="G169" s="230">
        <f t="shared" si="12"/>
        <v>2009</v>
      </c>
      <c r="AZ169" s="397"/>
      <c r="BA169" s="188">
        <f>E169</f>
        <v>54</v>
      </c>
      <c r="BB169" s="229" t="str">
        <f>D169</f>
        <v>.</v>
      </c>
      <c r="BC169" s="229" t="str">
        <f>C169</f>
        <v>.</v>
      </c>
      <c r="BD169" s="182">
        <f>G169</f>
        <v>2009</v>
      </c>
      <c r="BE169" s="183"/>
      <c r="BF169" s="183"/>
      <c r="BG169" s="183"/>
      <c r="BH169" s="183"/>
      <c r="BI169" s="183"/>
    </row>
    <row r="170" spans="1:61" x14ac:dyDescent="0.25">
      <c r="BE170" s="183"/>
      <c r="BF170" s="183"/>
      <c r="BG170" s="183"/>
      <c r="BH170" s="183"/>
      <c r="BI170" s="183"/>
    </row>
  </sheetData>
  <mergeCells count="39">
    <mergeCell ref="B9:C9"/>
    <mergeCell ref="D9:E9"/>
    <mergeCell ref="F9:G9"/>
    <mergeCell ref="B51:B55"/>
    <mergeCell ref="D33:E33"/>
    <mergeCell ref="B39:B43"/>
    <mergeCell ref="B45:B49"/>
    <mergeCell ref="D5:E5"/>
    <mergeCell ref="D91:E91"/>
    <mergeCell ref="D125:E125"/>
    <mergeCell ref="C95:D95"/>
    <mergeCell ref="AO39:AO43"/>
    <mergeCell ref="AO63:AO67"/>
    <mergeCell ref="AO57:AO61"/>
    <mergeCell ref="E95:F95"/>
    <mergeCell ref="AC115:AD115"/>
    <mergeCell ref="AE115:AF115"/>
    <mergeCell ref="AO69:AO73"/>
    <mergeCell ref="AO45:AO49"/>
    <mergeCell ref="AO51:AO55"/>
    <mergeCell ref="G95:H95"/>
    <mergeCell ref="AG115:AH115"/>
    <mergeCell ref="AI115:AJ115"/>
    <mergeCell ref="AZ165:AZ169"/>
    <mergeCell ref="B57:B61"/>
    <mergeCell ref="B153:B157"/>
    <mergeCell ref="B159:B163"/>
    <mergeCell ref="AZ153:AZ157"/>
    <mergeCell ref="AZ159:AZ163"/>
    <mergeCell ref="AZ147:AZ151"/>
    <mergeCell ref="AZ135:AZ139"/>
    <mergeCell ref="AZ141:AZ145"/>
    <mergeCell ref="B147:B151"/>
    <mergeCell ref="B129:B133"/>
    <mergeCell ref="B135:B139"/>
    <mergeCell ref="B141:B145"/>
    <mergeCell ref="AZ129:AZ133"/>
    <mergeCell ref="AK115:AL115"/>
    <mergeCell ref="AM115:AN115"/>
  </mergeCells>
  <phoneticPr fontId="7" type="noConversion"/>
  <pageMargins left="0.26" right="0.36" top="1" bottom="1" header="0.4921259845" footer="0.4921259845"/>
  <pageSetup paperSize="9" orientation="portrait" r:id="rId1"/>
  <headerFooter alignWithMargins="0"/>
  <ignoredErrors>
    <ignoredError sqref="BA127 BA129 BA135 BA141 BA147 BA153 BA159 BA165 AP37 AP39 AP45:AP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94"/>
  <sheetViews>
    <sheetView topLeftCell="A67" workbookViewId="0"/>
  </sheetViews>
  <sheetFormatPr defaultRowHeight="11.4" x14ac:dyDescent="0.25"/>
  <cols>
    <col min="1" max="1" width="12" customWidth="1"/>
    <col min="2" max="2" width="16.28515625" customWidth="1"/>
    <col min="3" max="4" width="9" customWidth="1"/>
    <col min="5" max="5" width="9.28515625" customWidth="1"/>
    <col min="7" max="7" width="6.42578125" customWidth="1"/>
    <col min="8" max="8" width="7.140625" customWidth="1"/>
    <col min="9" max="9" width="9.28515625" style="8"/>
    <col min="14" max="14" width="9.28515625" customWidth="1"/>
  </cols>
  <sheetData>
    <row r="2" spans="1:9" ht="13.2" x14ac:dyDescent="0.25">
      <c r="A2" s="7" t="s">
        <v>89</v>
      </c>
    </row>
    <row r="4" spans="1:9" ht="13.2" x14ac:dyDescent="0.25">
      <c r="B4" s="46" t="s">
        <v>213</v>
      </c>
      <c r="C4" s="409">
        <v>40490</v>
      </c>
      <c r="D4" s="409"/>
    </row>
    <row r="6" spans="1:9" ht="48.6" thickBot="1" x14ac:dyDescent="0.3"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303" t="s">
        <v>88</v>
      </c>
    </row>
    <row r="7" spans="1:9" ht="13.2" x14ac:dyDescent="0.25">
      <c r="B7" s="192" t="s">
        <v>90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9" ht="13.2" x14ac:dyDescent="0.25">
      <c r="B8" s="194" t="s">
        <v>91</v>
      </c>
      <c r="C8" s="89">
        <v>8736</v>
      </c>
      <c r="D8" s="86">
        <v>8.9</v>
      </c>
      <c r="E8" s="83">
        <v>0.2</v>
      </c>
      <c r="F8" s="232">
        <v>1337</v>
      </c>
      <c r="G8" s="217">
        <v>1827</v>
      </c>
      <c r="H8" s="246">
        <v>8.1</v>
      </c>
      <c r="I8" s="19">
        <v>21</v>
      </c>
    </row>
    <row r="9" spans="1:9" ht="13.2" x14ac:dyDescent="0.25">
      <c r="B9" s="195" t="s">
        <v>92</v>
      </c>
      <c r="C9" s="90">
        <v>8588</v>
      </c>
      <c r="D9" s="87">
        <v>8.6999999999999993</v>
      </c>
      <c r="E9" s="84">
        <v>0.4</v>
      </c>
      <c r="F9" s="233">
        <v>1143</v>
      </c>
      <c r="G9" s="220">
        <v>1577</v>
      </c>
      <c r="H9" s="209">
        <v>7</v>
      </c>
      <c r="I9" s="20">
        <v>18</v>
      </c>
    </row>
    <row r="10" spans="1:9" ht="13.2" x14ac:dyDescent="0.25">
      <c r="B10" s="195" t="s">
        <v>93</v>
      </c>
      <c r="C10" s="90">
        <v>8812</v>
      </c>
      <c r="D10" s="87">
        <v>9</v>
      </c>
      <c r="E10" s="84">
        <v>-0.2</v>
      </c>
      <c r="F10" s="233">
        <v>1176</v>
      </c>
      <c r="G10" s="220">
        <v>1506</v>
      </c>
      <c r="H10" s="209">
        <v>6.7</v>
      </c>
      <c r="I10" s="20">
        <v>17</v>
      </c>
    </row>
    <row r="11" spans="1:9" ht="13.2" x14ac:dyDescent="0.25">
      <c r="B11" s="195" t="s">
        <v>94</v>
      </c>
      <c r="C11" s="90">
        <v>7754</v>
      </c>
      <c r="D11" s="87">
        <v>7.9</v>
      </c>
      <c r="E11" s="84">
        <v>-0.2</v>
      </c>
      <c r="F11" s="233">
        <v>1223</v>
      </c>
      <c r="G11" s="220">
        <v>1616</v>
      </c>
      <c r="H11" s="209">
        <v>7.2</v>
      </c>
      <c r="I11" s="20">
        <v>21</v>
      </c>
    </row>
    <row r="12" spans="1:9" ht="13.2" x14ac:dyDescent="0.25">
      <c r="B12" s="195" t="s">
        <v>95</v>
      </c>
      <c r="C12" s="90">
        <v>8398</v>
      </c>
      <c r="D12" s="87">
        <v>8.5</v>
      </c>
      <c r="E12" s="84">
        <v>-0.1</v>
      </c>
      <c r="F12" s="233">
        <v>1668</v>
      </c>
      <c r="G12" s="220">
        <v>2122</v>
      </c>
      <c r="H12" s="209">
        <v>9.5</v>
      </c>
      <c r="I12" s="20">
        <v>25</v>
      </c>
    </row>
    <row r="13" spans="1:9" ht="13.2" x14ac:dyDescent="0.25">
      <c r="B13" s="195" t="s">
        <v>96</v>
      </c>
      <c r="C13" s="90">
        <v>8177</v>
      </c>
      <c r="D13" s="87">
        <v>8.3000000000000007</v>
      </c>
      <c r="E13" s="84">
        <v>0.2</v>
      </c>
      <c r="F13" s="233">
        <v>1724</v>
      </c>
      <c r="G13" s="220">
        <v>2213</v>
      </c>
      <c r="H13" s="209">
        <v>9.9</v>
      </c>
      <c r="I13" s="20">
        <v>27</v>
      </c>
    </row>
    <row r="14" spans="1:9" ht="13.2" x14ac:dyDescent="0.25">
      <c r="B14" s="195" t="s">
        <v>97</v>
      </c>
      <c r="C14" s="90">
        <v>7953</v>
      </c>
      <c r="D14" s="87">
        <v>8.1</v>
      </c>
      <c r="E14" s="84">
        <v>-0.1</v>
      </c>
      <c r="F14" s="233">
        <v>1808</v>
      </c>
      <c r="G14" s="220">
        <v>2375</v>
      </c>
      <c r="H14" s="209">
        <v>10.6</v>
      </c>
      <c r="I14" s="20">
        <v>30</v>
      </c>
    </row>
    <row r="15" spans="1:9" ht="13.2" x14ac:dyDescent="0.25">
      <c r="B15" s="195" t="s">
        <v>98</v>
      </c>
      <c r="C15" s="90">
        <v>8477</v>
      </c>
      <c r="D15" s="87">
        <v>8.6</v>
      </c>
      <c r="E15" s="84">
        <v>0.3</v>
      </c>
      <c r="F15" s="233">
        <v>2000</v>
      </c>
      <c r="G15" s="220">
        <v>2524</v>
      </c>
      <c r="H15" s="209">
        <v>11.3</v>
      </c>
      <c r="I15" s="20">
        <v>30</v>
      </c>
    </row>
    <row r="16" spans="1:9" ht="13.2" x14ac:dyDescent="0.25">
      <c r="B16" s="195" t="s">
        <v>99</v>
      </c>
      <c r="C16" s="90">
        <v>8330</v>
      </c>
      <c r="D16" s="87">
        <v>8.5</v>
      </c>
      <c r="E16" s="84">
        <v>0.3</v>
      </c>
      <c r="F16" s="233">
        <v>1720</v>
      </c>
      <c r="G16" s="220">
        <v>2095</v>
      </c>
      <c r="H16" s="209">
        <v>9.3000000000000007</v>
      </c>
      <c r="I16" s="20">
        <v>25</v>
      </c>
    </row>
    <row r="17" spans="2:12" ht="13.2" x14ac:dyDescent="0.25">
      <c r="B17" s="195" t="s">
        <v>100</v>
      </c>
      <c r="C17" s="90">
        <v>7798</v>
      </c>
      <c r="D17" s="87">
        <v>7.9</v>
      </c>
      <c r="E17" s="84">
        <v>-0.5</v>
      </c>
      <c r="F17" s="233">
        <v>1349</v>
      </c>
      <c r="G17" s="220">
        <v>1742</v>
      </c>
      <c r="H17" s="209">
        <v>7.8</v>
      </c>
      <c r="I17" s="20">
        <v>22</v>
      </c>
    </row>
    <row r="18" spans="2:12" ht="13.2" x14ac:dyDescent="0.25">
      <c r="B18" s="195" t="s">
        <v>101</v>
      </c>
      <c r="C18" s="90">
        <v>6849</v>
      </c>
      <c r="D18" s="87">
        <v>7</v>
      </c>
      <c r="E18" s="84">
        <v>-1.3</v>
      </c>
      <c r="F18" s="233">
        <v>1002</v>
      </c>
      <c r="G18" s="220">
        <v>1298</v>
      </c>
      <c r="H18" s="209">
        <v>5.8</v>
      </c>
      <c r="I18" s="20">
        <v>19</v>
      </c>
    </row>
    <row r="19" spans="2:12" ht="13.8" thickBot="1" x14ac:dyDescent="0.3">
      <c r="B19" s="196" t="s">
        <v>102</v>
      </c>
      <c r="C19" s="91">
        <v>8570</v>
      </c>
      <c r="D19" s="88">
        <v>8.6999999999999993</v>
      </c>
      <c r="E19" s="85">
        <v>1.2</v>
      </c>
      <c r="F19" s="248">
        <v>1042</v>
      </c>
      <c r="G19" s="223">
        <v>1531</v>
      </c>
      <c r="H19" s="227">
        <v>6.8</v>
      </c>
      <c r="I19" s="21">
        <v>18</v>
      </c>
      <c r="K19" s="1"/>
    </row>
    <row r="20" spans="2:12" ht="13.2" x14ac:dyDescent="0.25">
      <c r="B20" s="195"/>
      <c r="C20" s="96">
        <v>98442</v>
      </c>
      <c r="D20" s="100">
        <v>100</v>
      </c>
      <c r="E20" s="82">
        <v>0</v>
      </c>
      <c r="F20" s="207">
        <v>17192</v>
      </c>
      <c r="G20" s="253">
        <v>22426</v>
      </c>
      <c r="H20" s="210">
        <v>100</v>
      </c>
      <c r="I20" s="139">
        <v>23</v>
      </c>
    </row>
    <row r="21" spans="2:12" ht="24.75" customHeight="1" thickBot="1" x14ac:dyDescent="0.3">
      <c r="B21" s="338" t="s">
        <v>103</v>
      </c>
      <c r="C21" s="95">
        <v>2</v>
      </c>
      <c r="D21" s="88" t="s">
        <v>6</v>
      </c>
      <c r="E21" s="85" t="s">
        <v>6</v>
      </c>
      <c r="F21" s="247">
        <v>1</v>
      </c>
      <c r="G21" s="252">
        <v>1</v>
      </c>
      <c r="H21" s="227" t="s">
        <v>6</v>
      </c>
      <c r="I21" s="21">
        <v>50</v>
      </c>
    </row>
    <row r="22" spans="2:12" ht="13.2" x14ac:dyDescent="0.25">
      <c r="B22" s="198" t="s">
        <v>7</v>
      </c>
      <c r="C22" s="92">
        <v>98444</v>
      </c>
      <c r="D22" s="81" t="s">
        <v>6</v>
      </c>
      <c r="E22" s="82" t="s">
        <v>6</v>
      </c>
      <c r="F22" s="249">
        <v>17193</v>
      </c>
      <c r="G22" s="179">
        <v>22427</v>
      </c>
      <c r="H22" s="210" t="s">
        <v>6</v>
      </c>
      <c r="I22" s="312">
        <v>23</v>
      </c>
      <c r="K22" s="138">
        <f>100*G22/C22</f>
        <v>22.781479826094024</v>
      </c>
    </row>
    <row r="27" spans="2:12" ht="13.2" x14ac:dyDescent="0.25">
      <c r="B27" s="46" t="s">
        <v>213</v>
      </c>
      <c r="C27" s="409">
        <v>40490</v>
      </c>
      <c r="D27" s="409"/>
    </row>
    <row r="29" spans="2:12" ht="48.6" thickBot="1" x14ac:dyDescent="0.3">
      <c r="B29" s="191"/>
      <c r="C29" s="410" t="s">
        <v>85</v>
      </c>
      <c r="D29" s="411"/>
      <c r="E29" s="412"/>
      <c r="F29" s="176" t="s">
        <v>87</v>
      </c>
      <c r="G29" s="413" t="s">
        <v>0</v>
      </c>
      <c r="H29" s="414"/>
      <c r="I29" s="303" t="s">
        <v>88</v>
      </c>
    </row>
    <row r="30" spans="2:12" ht="13.2" x14ac:dyDescent="0.25">
      <c r="B30" s="192" t="s">
        <v>104</v>
      </c>
      <c r="C30" s="3" t="s">
        <v>4</v>
      </c>
      <c r="D30" s="4" t="s">
        <v>5</v>
      </c>
      <c r="E30" s="22" t="s">
        <v>86</v>
      </c>
      <c r="F30" s="213" t="s">
        <v>4</v>
      </c>
      <c r="G30" s="214" t="s">
        <v>4</v>
      </c>
      <c r="H30" s="215" t="s">
        <v>5</v>
      </c>
      <c r="I30" s="4" t="s">
        <v>4</v>
      </c>
    </row>
    <row r="31" spans="2:12" ht="13.2" x14ac:dyDescent="0.25">
      <c r="B31" s="194" t="s">
        <v>105</v>
      </c>
      <c r="C31" s="93">
        <v>15421</v>
      </c>
      <c r="D31" s="86">
        <v>15.7</v>
      </c>
      <c r="E31" s="83">
        <v>0</v>
      </c>
      <c r="F31" s="245">
        <v>2461</v>
      </c>
      <c r="G31" s="250">
        <v>3211</v>
      </c>
      <c r="H31" s="246">
        <v>14.3</v>
      </c>
      <c r="I31" s="19">
        <v>21</v>
      </c>
      <c r="L31" s="141"/>
    </row>
    <row r="32" spans="2:12" ht="13.2" x14ac:dyDescent="0.25">
      <c r="B32" s="195" t="s">
        <v>106</v>
      </c>
      <c r="C32" s="94">
        <v>14997</v>
      </c>
      <c r="D32" s="87">
        <v>15.2</v>
      </c>
      <c r="E32" s="84">
        <v>0.2</v>
      </c>
      <c r="F32" s="208">
        <v>2464</v>
      </c>
      <c r="G32" s="251">
        <v>3113</v>
      </c>
      <c r="H32" s="209">
        <v>13.9</v>
      </c>
      <c r="I32" s="20">
        <v>21</v>
      </c>
      <c r="L32" s="141"/>
    </row>
    <row r="33" spans="2:15" ht="13.2" x14ac:dyDescent="0.25">
      <c r="B33" s="195" t="s">
        <v>107</v>
      </c>
      <c r="C33" s="94">
        <v>15215</v>
      </c>
      <c r="D33" s="87">
        <v>15.5</v>
      </c>
      <c r="E33" s="84">
        <v>-0.5</v>
      </c>
      <c r="F33" s="208">
        <v>2269</v>
      </c>
      <c r="G33" s="251">
        <v>2873</v>
      </c>
      <c r="H33" s="209">
        <v>12.8</v>
      </c>
      <c r="I33" s="20">
        <v>19</v>
      </c>
      <c r="L33" s="141"/>
    </row>
    <row r="34" spans="2:15" ht="13.2" x14ac:dyDescent="0.25">
      <c r="B34" s="195" t="s">
        <v>108</v>
      </c>
      <c r="C34" s="94">
        <v>15368</v>
      </c>
      <c r="D34" s="87">
        <v>15.6</v>
      </c>
      <c r="E34" s="84">
        <v>-0.2</v>
      </c>
      <c r="F34" s="208">
        <v>2394</v>
      </c>
      <c r="G34" s="251">
        <v>3051</v>
      </c>
      <c r="H34" s="209">
        <v>13.6</v>
      </c>
      <c r="I34" s="20">
        <v>20</v>
      </c>
      <c r="L34" s="141"/>
    </row>
    <row r="35" spans="2:15" ht="13.2" x14ac:dyDescent="0.25">
      <c r="B35" s="195" t="s">
        <v>19</v>
      </c>
      <c r="C35" s="94">
        <v>17216</v>
      </c>
      <c r="D35" s="87">
        <v>17.5</v>
      </c>
      <c r="E35" s="84">
        <v>-0.2</v>
      </c>
      <c r="F35" s="208">
        <v>2825</v>
      </c>
      <c r="G35" s="251">
        <v>3773</v>
      </c>
      <c r="H35" s="209">
        <v>16.8</v>
      </c>
      <c r="I35" s="20">
        <v>22</v>
      </c>
      <c r="L35" s="141"/>
    </row>
    <row r="36" spans="2:15" ht="13.2" x14ac:dyDescent="0.25">
      <c r="B36" s="195" t="s">
        <v>109</v>
      </c>
      <c r="C36" s="94">
        <v>11575</v>
      </c>
      <c r="D36" s="87">
        <v>11.8</v>
      </c>
      <c r="E36" s="84">
        <v>0.3</v>
      </c>
      <c r="F36" s="208">
        <v>2533</v>
      </c>
      <c r="G36" s="251">
        <v>3419</v>
      </c>
      <c r="H36" s="209">
        <v>15.2</v>
      </c>
      <c r="I36" s="20">
        <v>30</v>
      </c>
      <c r="L36" s="141"/>
    </row>
    <row r="37" spans="2:15" ht="13.8" thickBot="1" x14ac:dyDescent="0.3">
      <c r="B37" s="196" t="s">
        <v>110</v>
      </c>
      <c r="C37" s="95">
        <v>8651</v>
      </c>
      <c r="D37" s="88">
        <v>8.8000000000000007</v>
      </c>
      <c r="E37" s="85">
        <v>0.4</v>
      </c>
      <c r="F37" s="247">
        <v>2247</v>
      </c>
      <c r="G37" s="252">
        <v>2987</v>
      </c>
      <c r="H37" s="227">
        <v>13.3</v>
      </c>
      <c r="I37" s="21">
        <v>35</v>
      </c>
      <c r="L37" s="141"/>
    </row>
    <row r="38" spans="2:15" ht="13.2" x14ac:dyDescent="0.25">
      <c r="B38" s="195" t="s">
        <v>13</v>
      </c>
      <c r="C38" s="96">
        <v>98443</v>
      </c>
      <c r="D38" s="100">
        <v>100</v>
      </c>
      <c r="E38" s="82">
        <v>0</v>
      </c>
      <c r="F38" s="207">
        <v>17193</v>
      </c>
      <c r="G38" s="253">
        <v>22427</v>
      </c>
      <c r="H38" s="210">
        <v>100</v>
      </c>
      <c r="I38" s="139">
        <v>23</v>
      </c>
      <c r="K38" s="138">
        <f>100*G38/C38</f>
        <v>22.781711244070173</v>
      </c>
      <c r="L38" s="141"/>
    </row>
    <row r="39" spans="2:15" ht="24.9" customHeight="1" thickBot="1" x14ac:dyDescent="0.3">
      <c r="B39" s="212" t="s">
        <v>103</v>
      </c>
      <c r="C39" s="95">
        <v>1</v>
      </c>
      <c r="D39" s="88" t="s">
        <v>6</v>
      </c>
      <c r="E39" s="85" t="s">
        <v>6</v>
      </c>
      <c r="F39" s="247">
        <v>0</v>
      </c>
      <c r="G39" s="252">
        <v>0</v>
      </c>
      <c r="H39" s="227" t="s">
        <v>6</v>
      </c>
      <c r="I39" s="21">
        <v>0</v>
      </c>
    </row>
    <row r="40" spans="2:15" ht="13.2" x14ac:dyDescent="0.25">
      <c r="B40" s="198" t="s">
        <v>7</v>
      </c>
      <c r="C40" s="96">
        <v>98444</v>
      </c>
      <c r="D40" s="81" t="s">
        <v>6</v>
      </c>
      <c r="E40" s="82" t="s">
        <v>6</v>
      </c>
      <c r="F40" s="207">
        <v>17193</v>
      </c>
      <c r="G40" s="254">
        <v>22427</v>
      </c>
      <c r="H40" s="210" t="s">
        <v>6</v>
      </c>
      <c r="I40" s="169">
        <v>23</v>
      </c>
      <c r="K40" s="138">
        <f>100*G40/C40</f>
        <v>22.781479826094024</v>
      </c>
    </row>
    <row r="43" spans="2:15" ht="13.2" x14ac:dyDescent="0.25">
      <c r="B43" s="46" t="s">
        <v>213</v>
      </c>
      <c r="C43" s="409">
        <v>40490</v>
      </c>
      <c r="D43" s="409"/>
    </row>
    <row r="44" spans="2:15" ht="48.6" thickBot="1" x14ac:dyDescent="0.3">
      <c r="B44" s="191"/>
      <c r="C44" s="410" t="s">
        <v>85</v>
      </c>
      <c r="D44" s="411"/>
      <c r="E44" s="412"/>
      <c r="F44" s="176" t="s">
        <v>87</v>
      </c>
      <c r="G44" s="413" t="s">
        <v>0</v>
      </c>
      <c r="H44" s="414"/>
      <c r="I44" s="303" t="s">
        <v>88</v>
      </c>
    </row>
    <row r="45" spans="2:15" ht="13.2" x14ac:dyDescent="0.25">
      <c r="B45" s="340" t="s">
        <v>111</v>
      </c>
      <c r="C45" s="152" t="s">
        <v>4</v>
      </c>
      <c r="D45" s="153" t="s">
        <v>5</v>
      </c>
      <c r="E45" s="154" t="s">
        <v>86</v>
      </c>
      <c r="F45" s="204" t="s">
        <v>4</v>
      </c>
      <c r="G45" s="205" t="s">
        <v>4</v>
      </c>
      <c r="H45" s="206" t="s">
        <v>5</v>
      </c>
      <c r="I45" s="153" t="s">
        <v>4</v>
      </c>
    </row>
    <row r="46" spans="2:15" ht="13.2" x14ac:dyDescent="0.25">
      <c r="B46" s="195" t="s">
        <v>22</v>
      </c>
      <c r="C46" s="94">
        <v>373</v>
      </c>
      <c r="D46" s="87">
        <v>0.47099527742000658</v>
      </c>
      <c r="E46" s="84">
        <v>-1.1519961591863803E-2</v>
      </c>
      <c r="F46" s="208">
        <v>117</v>
      </c>
      <c r="G46" s="220">
        <v>163</v>
      </c>
      <c r="H46" s="209">
        <v>0.90169829064557172</v>
      </c>
      <c r="I46" s="20">
        <v>44</v>
      </c>
      <c r="L46" s="141"/>
      <c r="M46" s="376"/>
      <c r="O46" s="376"/>
    </row>
    <row r="47" spans="2:15" ht="13.2" x14ac:dyDescent="0.25">
      <c r="B47" s="195" t="s">
        <v>23</v>
      </c>
      <c r="C47" s="94">
        <v>306</v>
      </c>
      <c r="D47" s="87">
        <v>0.3863929085536783</v>
      </c>
      <c r="E47" s="84">
        <v>-2.2975073480328734E-2</v>
      </c>
      <c r="F47" s="208">
        <v>92</v>
      </c>
      <c r="G47" s="220">
        <v>126</v>
      </c>
      <c r="H47" s="209">
        <v>0.69701831056038055</v>
      </c>
      <c r="I47" s="20">
        <v>41</v>
      </c>
      <c r="L47" s="141"/>
      <c r="M47" s="376"/>
      <c r="O47" s="376"/>
    </row>
    <row r="48" spans="2:15" ht="13.2" x14ac:dyDescent="0.25">
      <c r="B48" s="195" t="s">
        <v>24</v>
      </c>
      <c r="C48" s="94">
        <v>258</v>
      </c>
      <c r="D48" s="87">
        <v>0.32578225623153267</v>
      </c>
      <c r="E48" s="84">
        <v>-5.278688075916349E-2</v>
      </c>
      <c r="F48" s="208">
        <v>83</v>
      </c>
      <c r="G48" s="220">
        <v>120</v>
      </c>
      <c r="H48" s="209">
        <v>0.66382696243845773</v>
      </c>
      <c r="I48" s="20">
        <v>47</v>
      </c>
      <c r="L48" s="141"/>
      <c r="M48" s="376"/>
      <c r="O48" s="376"/>
    </row>
    <row r="49" spans="2:15" ht="13.2" x14ac:dyDescent="0.25">
      <c r="B49" s="195" t="s">
        <v>25</v>
      </c>
      <c r="C49" s="94">
        <v>265</v>
      </c>
      <c r="D49" s="87">
        <v>0.33462130969517895</v>
      </c>
      <c r="E49" s="84">
        <v>-2.5981834353585864E-2</v>
      </c>
      <c r="F49" s="208">
        <v>69</v>
      </c>
      <c r="G49" s="220">
        <v>121</v>
      </c>
      <c r="H49" s="209">
        <v>0.66935885379211157</v>
      </c>
      <c r="I49" s="20">
        <v>46</v>
      </c>
      <c r="L49" s="141"/>
      <c r="M49" s="376"/>
      <c r="O49" s="376"/>
    </row>
    <row r="50" spans="2:15" ht="13.2" x14ac:dyDescent="0.25">
      <c r="B50" s="195" t="s">
        <v>26</v>
      </c>
      <c r="C50" s="94">
        <v>382</v>
      </c>
      <c r="D50" s="87">
        <v>0.48235977473040886</v>
      </c>
      <c r="E50" s="84">
        <v>-2.4537883274082628E-2</v>
      </c>
      <c r="F50" s="208">
        <v>69</v>
      </c>
      <c r="G50" s="220">
        <v>100</v>
      </c>
      <c r="H50" s="209">
        <v>0.55318913536538139</v>
      </c>
      <c r="I50" s="20">
        <v>26</v>
      </c>
      <c r="L50" s="141"/>
      <c r="M50" s="376"/>
      <c r="O50" s="376"/>
    </row>
    <row r="51" spans="2:15" ht="13.2" x14ac:dyDescent="0.25">
      <c r="B51" s="195" t="s">
        <v>27</v>
      </c>
      <c r="C51" s="94">
        <v>946</v>
      </c>
      <c r="D51" s="87">
        <v>1.19453493951562</v>
      </c>
      <c r="E51" s="84">
        <v>-0.20937908037530084</v>
      </c>
      <c r="F51" s="208">
        <v>135</v>
      </c>
      <c r="G51" s="220">
        <v>163</v>
      </c>
      <c r="H51" s="209">
        <v>0.90169829064557172</v>
      </c>
      <c r="I51" s="20">
        <v>17</v>
      </c>
      <c r="L51" s="141"/>
      <c r="M51" s="376"/>
      <c r="O51" s="376"/>
    </row>
    <row r="52" spans="2:15" ht="13.2" x14ac:dyDescent="0.25">
      <c r="B52" s="195" t="s">
        <v>28</v>
      </c>
      <c r="C52" s="94">
        <v>2691</v>
      </c>
      <c r="D52" s="87">
        <v>3.3979846958102886</v>
      </c>
      <c r="E52" s="84">
        <v>-0.25296172703218822</v>
      </c>
      <c r="F52" s="208">
        <v>412</v>
      </c>
      <c r="G52" s="220">
        <v>534</v>
      </c>
      <c r="H52" s="209">
        <v>2.9540299828511367</v>
      </c>
      <c r="I52" s="20">
        <v>20</v>
      </c>
      <c r="L52" s="141"/>
      <c r="M52" s="376"/>
      <c r="O52" s="376"/>
    </row>
    <row r="53" spans="2:15" ht="13.2" x14ac:dyDescent="0.25">
      <c r="B53" s="195" t="s">
        <v>29</v>
      </c>
      <c r="C53" s="94">
        <v>3923</v>
      </c>
      <c r="D53" s="87">
        <v>4.9536581054120266</v>
      </c>
      <c r="E53" s="84">
        <v>-0.41560721380516963</v>
      </c>
      <c r="F53" s="208">
        <v>586</v>
      </c>
      <c r="G53" s="220">
        <v>717</v>
      </c>
      <c r="H53" s="209">
        <v>3.9663661005697848</v>
      </c>
      <c r="I53" s="20">
        <v>18</v>
      </c>
      <c r="L53" s="141"/>
      <c r="M53" s="376"/>
      <c r="N53" s="377"/>
      <c r="O53" s="376"/>
    </row>
    <row r="54" spans="2:15" ht="13.2" x14ac:dyDescent="0.25">
      <c r="B54" s="195" t="s">
        <v>30</v>
      </c>
      <c r="C54" s="94">
        <v>3497</v>
      </c>
      <c r="D54" s="87">
        <v>4.4157385660529842</v>
      </c>
      <c r="E54" s="84">
        <v>-0.15404006724826669</v>
      </c>
      <c r="F54" s="208">
        <v>482</v>
      </c>
      <c r="G54" s="220">
        <v>660</v>
      </c>
      <c r="H54" s="209">
        <v>3.6510482934115176</v>
      </c>
      <c r="I54" s="20">
        <v>19</v>
      </c>
      <c r="L54" s="141"/>
      <c r="M54" s="376"/>
      <c r="N54" s="377"/>
      <c r="O54" s="376"/>
    </row>
    <row r="55" spans="2:15" ht="13.2" x14ac:dyDescent="0.25">
      <c r="B55" s="195" t="s">
        <v>31</v>
      </c>
      <c r="C55" s="94">
        <v>4331</v>
      </c>
      <c r="D55" s="87">
        <v>5.4688486501502638</v>
      </c>
      <c r="E55" s="84">
        <v>0.10728304219389528</v>
      </c>
      <c r="F55" s="208">
        <v>510</v>
      </c>
      <c r="G55" s="220">
        <v>657</v>
      </c>
      <c r="H55" s="209">
        <v>3.6344526193505557</v>
      </c>
      <c r="I55" s="20">
        <v>15</v>
      </c>
      <c r="L55" s="141"/>
      <c r="M55" s="376"/>
      <c r="N55" s="377"/>
      <c r="O55" s="376"/>
    </row>
    <row r="56" spans="2:15" ht="13.2" x14ac:dyDescent="0.25">
      <c r="B56" s="195" t="s">
        <v>32</v>
      </c>
      <c r="C56" s="94">
        <v>5432</v>
      </c>
      <c r="D56" s="87">
        <v>6.8591054877894786</v>
      </c>
      <c r="E56" s="84">
        <v>0.22195438095598519</v>
      </c>
      <c r="F56" s="208">
        <v>738</v>
      </c>
      <c r="G56" s="220">
        <v>973</v>
      </c>
      <c r="H56" s="209">
        <v>5.382530287105161</v>
      </c>
      <c r="I56" s="20">
        <v>18</v>
      </c>
      <c r="L56" s="141"/>
      <c r="M56" s="376"/>
      <c r="N56" s="377"/>
      <c r="O56" s="376"/>
    </row>
    <row r="57" spans="2:15" ht="13.2" x14ac:dyDescent="0.25">
      <c r="B57" s="195" t="s">
        <v>33</v>
      </c>
      <c r="C57" s="94">
        <v>7949</v>
      </c>
      <c r="D57" s="87">
        <v>10.03737656893199</v>
      </c>
      <c r="E57" s="84">
        <v>1.748564817485132E-2</v>
      </c>
      <c r="F57" s="208">
        <v>1309</v>
      </c>
      <c r="G57" s="220">
        <v>1704</v>
      </c>
      <c r="H57" s="209">
        <v>9.4263428666260989</v>
      </c>
      <c r="I57" s="20">
        <v>21</v>
      </c>
      <c r="L57" s="141"/>
      <c r="M57" s="376"/>
      <c r="N57" s="377"/>
      <c r="O57" s="376"/>
    </row>
    <row r="58" spans="2:15" ht="13.2" x14ac:dyDescent="0.25">
      <c r="B58" s="195" t="s">
        <v>34</v>
      </c>
      <c r="C58" s="94">
        <v>6203</v>
      </c>
      <c r="D58" s="87">
        <v>7.8326640907139433</v>
      </c>
      <c r="E58" s="84">
        <v>0.39474301275436652</v>
      </c>
      <c r="F58" s="208">
        <v>908</v>
      </c>
      <c r="G58" s="220">
        <v>1170</v>
      </c>
      <c r="H58" s="209">
        <v>6.4723128837749631</v>
      </c>
      <c r="I58" s="20">
        <v>19</v>
      </c>
      <c r="L58" s="141"/>
      <c r="M58" s="376"/>
      <c r="N58" s="377"/>
      <c r="O58" s="376"/>
    </row>
    <row r="59" spans="2:15" ht="13.2" x14ac:dyDescent="0.25">
      <c r="B59" s="195" t="s">
        <v>35</v>
      </c>
      <c r="C59" s="94">
        <v>7094</v>
      </c>
      <c r="D59" s="87">
        <v>8.9577493244437711</v>
      </c>
      <c r="E59" s="84">
        <v>0.39567040240334705</v>
      </c>
      <c r="F59" s="208">
        <v>1089</v>
      </c>
      <c r="G59" s="220">
        <v>1410</v>
      </c>
      <c r="H59" s="209">
        <v>7.7999668086518783</v>
      </c>
      <c r="I59" s="20">
        <v>20</v>
      </c>
      <c r="L59" s="141"/>
      <c r="M59" s="376"/>
      <c r="N59" s="377"/>
      <c r="O59" s="376"/>
    </row>
    <row r="60" spans="2:15" ht="13.2" x14ac:dyDescent="0.25">
      <c r="B60" s="195" t="s">
        <v>36</v>
      </c>
      <c r="C60" s="94">
        <v>8148</v>
      </c>
      <c r="D60" s="87">
        <v>10.288658231684218</v>
      </c>
      <c r="E60" s="84">
        <v>0.805180528764744</v>
      </c>
      <c r="F60" s="208">
        <v>1544</v>
      </c>
      <c r="G60" s="220">
        <v>1964</v>
      </c>
      <c r="H60" s="209">
        <v>10.86463461857609</v>
      </c>
      <c r="I60" s="20">
        <v>24</v>
      </c>
      <c r="L60" s="141"/>
      <c r="M60" s="376"/>
      <c r="N60" s="377"/>
      <c r="O60" s="376"/>
    </row>
    <row r="61" spans="2:15" ht="13.2" x14ac:dyDescent="0.25">
      <c r="B61" s="195" t="s">
        <v>37</v>
      </c>
      <c r="C61" s="94">
        <v>7698</v>
      </c>
      <c r="D61" s="87">
        <v>9.7204333661641034</v>
      </c>
      <c r="E61" s="84">
        <v>-0.36618838552020883</v>
      </c>
      <c r="F61" s="208">
        <v>1290</v>
      </c>
      <c r="G61" s="220">
        <v>1746</v>
      </c>
      <c r="H61" s="209">
        <v>9.6586823034795604</v>
      </c>
      <c r="I61" s="20">
        <v>23</v>
      </c>
      <c r="L61" s="141"/>
      <c r="M61" s="376"/>
      <c r="N61" s="377"/>
      <c r="O61" s="376"/>
    </row>
    <row r="62" spans="2:15" ht="13.2" x14ac:dyDescent="0.25">
      <c r="B62" s="195" t="s">
        <v>38</v>
      </c>
      <c r="C62" s="94">
        <v>5879</v>
      </c>
      <c r="D62" s="87">
        <v>7.4235421875394598</v>
      </c>
      <c r="E62" s="84">
        <v>3.1819377144850058E-2</v>
      </c>
      <c r="F62" s="208">
        <v>1092</v>
      </c>
      <c r="G62" s="220">
        <v>1434</v>
      </c>
      <c r="H62" s="209">
        <v>7.9327322011395696</v>
      </c>
      <c r="I62" s="20">
        <v>24</v>
      </c>
      <c r="L62" s="141"/>
      <c r="M62" s="376"/>
      <c r="N62" s="377"/>
      <c r="O62" s="376"/>
    </row>
    <row r="63" spans="2:15" ht="13.2" x14ac:dyDescent="0.25">
      <c r="B63" s="195" t="s">
        <v>39</v>
      </c>
      <c r="C63" s="94">
        <v>4610</v>
      </c>
      <c r="D63" s="87">
        <v>5.8211480667727349</v>
      </c>
      <c r="E63" s="84">
        <v>-9.479675196322912E-2</v>
      </c>
      <c r="F63" s="208">
        <v>910</v>
      </c>
      <c r="G63" s="220">
        <v>1203</v>
      </c>
      <c r="H63" s="209">
        <v>6.6548652984455385</v>
      </c>
      <c r="I63" s="20">
        <v>26</v>
      </c>
      <c r="L63" s="141"/>
      <c r="M63" s="376"/>
      <c r="N63" s="377"/>
      <c r="O63" s="376"/>
    </row>
    <row r="64" spans="2:15" ht="13.2" x14ac:dyDescent="0.25">
      <c r="B64" s="195" t="s">
        <v>40</v>
      </c>
      <c r="C64" s="94">
        <v>3167</v>
      </c>
      <c r="D64" s="87">
        <v>3.9990403313382328</v>
      </c>
      <c r="E64" s="84">
        <v>-6.1274073538250651E-2</v>
      </c>
      <c r="F64" s="208">
        <v>716</v>
      </c>
      <c r="G64" s="220">
        <v>963</v>
      </c>
      <c r="H64" s="209">
        <v>5.3272113735686233</v>
      </c>
      <c r="I64" s="20">
        <v>30</v>
      </c>
      <c r="L64" s="141"/>
      <c r="M64" s="376"/>
      <c r="N64" s="377"/>
      <c r="O64" s="376"/>
    </row>
    <row r="65" spans="2:15" ht="13.2" x14ac:dyDescent="0.25">
      <c r="B65" s="195" t="s">
        <v>41</v>
      </c>
      <c r="C65" s="94">
        <v>2590</v>
      </c>
      <c r="D65" s="87">
        <v>3.2704497815491074</v>
      </c>
      <c r="E65" s="84">
        <v>-7.6358046490674347E-2</v>
      </c>
      <c r="F65" s="208">
        <v>601</v>
      </c>
      <c r="G65" s="220">
        <v>765</v>
      </c>
      <c r="H65" s="209">
        <v>4.2318968855451677</v>
      </c>
      <c r="I65" s="20">
        <v>30</v>
      </c>
      <c r="L65" s="141"/>
      <c r="M65" s="376"/>
      <c r="N65" s="377"/>
      <c r="O65" s="376"/>
    </row>
    <row r="66" spans="2:15" ht="13.2" x14ac:dyDescent="0.25">
      <c r="B66" s="195" t="s">
        <v>42</v>
      </c>
      <c r="C66" s="94">
        <v>1651</v>
      </c>
      <c r="D66" s="87">
        <v>2.0847538954971334</v>
      </c>
      <c r="E66" s="84">
        <v>-9.1697820896835314E-2</v>
      </c>
      <c r="F66" s="208">
        <v>456</v>
      </c>
      <c r="G66" s="220">
        <v>634</v>
      </c>
      <c r="H66" s="209">
        <v>3.5072191182165184</v>
      </c>
      <c r="I66" s="20">
        <v>38</v>
      </c>
      <c r="L66" s="141"/>
      <c r="M66" s="376"/>
      <c r="N66" s="377"/>
      <c r="O66" s="376"/>
    </row>
    <row r="67" spans="2:15" ht="13.2" x14ac:dyDescent="0.25">
      <c r="B67" s="195" t="s">
        <v>43</v>
      </c>
      <c r="C67" s="94">
        <v>1008</v>
      </c>
      <c r="D67" s="87">
        <v>1.2728236987650579</v>
      </c>
      <c r="E67" s="84">
        <v>-5.9226349358137531E-2</v>
      </c>
      <c r="F67" s="208">
        <v>285</v>
      </c>
      <c r="G67" s="220">
        <v>402</v>
      </c>
      <c r="H67" s="209">
        <v>2.2238203241688335</v>
      </c>
      <c r="I67" s="20">
        <v>40</v>
      </c>
      <c r="L67" s="141"/>
      <c r="M67" s="376"/>
      <c r="N67" s="377"/>
      <c r="O67" s="376"/>
    </row>
    <row r="68" spans="2:15" ht="13.8" thickBot="1" x14ac:dyDescent="0.3">
      <c r="B68" s="196" t="s">
        <v>44</v>
      </c>
      <c r="C68" s="95">
        <v>793</v>
      </c>
      <c r="D68" s="88">
        <v>1.0013384852387808</v>
      </c>
      <c r="E68" s="85">
        <v>-5.4805242704754731E-2</v>
      </c>
      <c r="F68" s="247">
        <v>233</v>
      </c>
      <c r="G68" s="223">
        <v>348</v>
      </c>
      <c r="H68" s="227">
        <v>1.9250981910715275</v>
      </c>
      <c r="I68" s="21">
        <v>44</v>
      </c>
      <c r="L68" s="141"/>
      <c r="M68" s="376"/>
      <c r="N68" s="377"/>
      <c r="O68" s="376"/>
    </row>
    <row r="69" spans="2:15" ht="13.2" x14ac:dyDescent="0.25">
      <c r="B69" s="195" t="s">
        <v>13</v>
      </c>
      <c r="C69" s="96">
        <v>79194</v>
      </c>
      <c r="D69" s="100">
        <v>100</v>
      </c>
      <c r="E69" s="82">
        <v>0</v>
      </c>
      <c r="F69" s="207">
        <v>13726</v>
      </c>
      <c r="G69" s="199">
        <v>18077</v>
      </c>
      <c r="H69" s="210">
        <v>100</v>
      </c>
      <c r="I69" s="139">
        <v>23</v>
      </c>
      <c r="K69" s="138">
        <f>100*G69/C69</f>
        <v>22.826224208904716</v>
      </c>
      <c r="L69" s="141"/>
      <c r="M69" s="376"/>
      <c r="O69" s="376"/>
    </row>
    <row r="70" spans="2:15" ht="24.9" customHeight="1" thickBot="1" x14ac:dyDescent="0.3">
      <c r="B70" s="212" t="s">
        <v>103</v>
      </c>
      <c r="C70" s="95">
        <v>19250</v>
      </c>
      <c r="D70" s="88" t="s">
        <v>6</v>
      </c>
      <c r="E70" s="85" t="s">
        <v>6</v>
      </c>
      <c r="F70" s="247">
        <v>3467</v>
      </c>
      <c r="G70" s="223">
        <v>4350</v>
      </c>
      <c r="H70" s="227" t="s">
        <v>6</v>
      </c>
      <c r="I70" s="21">
        <v>23</v>
      </c>
    </row>
    <row r="71" spans="2:15" ht="13.2" x14ac:dyDescent="0.25">
      <c r="B71" s="198" t="s">
        <v>7</v>
      </c>
      <c r="C71" s="96">
        <v>98444</v>
      </c>
      <c r="D71" s="81" t="s">
        <v>6</v>
      </c>
      <c r="E71" s="82" t="s">
        <v>6</v>
      </c>
      <c r="F71" s="207">
        <v>17193</v>
      </c>
      <c r="G71" s="179">
        <v>22427</v>
      </c>
      <c r="H71" s="210" t="s">
        <v>6</v>
      </c>
      <c r="I71" s="169">
        <v>23</v>
      </c>
      <c r="K71" s="138">
        <f>100*G71/C71</f>
        <v>22.781479826094024</v>
      </c>
    </row>
    <row r="74" spans="2:15" ht="13.2" x14ac:dyDescent="0.25">
      <c r="B74" s="46" t="s">
        <v>213</v>
      </c>
      <c r="C74" s="409">
        <v>40490</v>
      </c>
      <c r="D74" s="409"/>
    </row>
    <row r="75" spans="2:15" ht="48.6" thickBot="1" x14ac:dyDescent="0.3">
      <c r="B75" s="191"/>
      <c r="C75" s="410" t="s">
        <v>85</v>
      </c>
      <c r="D75" s="411"/>
      <c r="E75" s="412"/>
      <c r="F75" s="176" t="s">
        <v>87</v>
      </c>
      <c r="G75" s="413" t="s">
        <v>0</v>
      </c>
      <c r="H75" s="414"/>
      <c r="I75" s="303" t="s">
        <v>88</v>
      </c>
    </row>
    <row r="76" spans="2:15" ht="13.2" x14ac:dyDescent="0.25">
      <c r="B76" s="192" t="s">
        <v>112</v>
      </c>
      <c r="C76" s="3" t="s">
        <v>4</v>
      </c>
      <c r="D76" s="4" t="s">
        <v>5</v>
      </c>
      <c r="E76" s="22" t="s">
        <v>86</v>
      </c>
      <c r="F76" s="213" t="s">
        <v>4</v>
      </c>
      <c r="G76" s="214" t="s">
        <v>4</v>
      </c>
      <c r="H76" s="215" t="s">
        <v>5</v>
      </c>
      <c r="I76" s="4" t="s">
        <v>4</v>
      </c>
    </row>
    <row r="77" spans="2:15" ht="13.2" x14ac:dyDescent="0.25">
      <c r="B77" s="194" t="s">
        <v>113</v>
      </c>
      <c r="C77" s="93">
        <v>52729</v>
      </c>
      <c r="D77" s="86">
        <v>60.8</v>
      </c>
      <c r="E77" s="83">
        <v>-1.6</v>
      </c>
      <c r="F77" s="245">
        <v>9611</v>
      </c>
      <c r="G77" s="217">
        <v>12375</v>
      </c>
      <c r="H77" s="246">
        <v>61.5</v>
      </c>
      <c r="I77" s="19">
        <v>23</v>
      </c>
      <c r="L77" s="141"/>
    </row>
    <row r="78" spans="2:15" ht="13.2" x14ac:dyDescent="0.25">
      <c r="B78" s="195" t="s">
        <v>114</v>
      </c>
      <c r="C78" s="94">
        <v>9065</v>
      </c>
      <c r="D78" s="87">
        <v>10.5</v>
      </c>
      <c r="E78" s="84">
        <v>-4.4000000000000004</v>
      </c>
      <c r="F78" s="208">
        <v>1712</v>
      </c>
      <c r="G78" s="220">
        <v>2254</v>
      </c>
      <c r="H78" s="209">
        <v>11.2</v>
      </c>
      <c r="I78" s="20">
        <v>25</v>
      </c>
      <c r="L78" s="141"/>
    </row>
    <row r="79" spans="2:15" ht="13.8" thickBot="1" x14ac:dyDescent="0.3">
      <c r="B79" s="196" t="s">
        <v>115</v>
      </c>
      <c r="C79" s="95">
        <v>24890</v>
      </c>
      <c r="D79" s="88">
        <v>28.7</v>
      </c>
      <c r="E79" s="85">
        <v>6</v>
      </c>
      <c r="F79" s="247">
        <v>3948</v>
      </c>
      <c r="G79" s="223">
        <v>5477</v>
      </c>
      <c r="H79" s="227">
        <v>27.2</v>
      </c>
      <c r="I79" s="21">
        <v>22</v>
      </c>
      <c r="L79" s="141"/>
    </row>
    <row r="80" spans="2:15" ht="13.2" x14ac:dyDescent="0.25">
      <c r="B80" s="195" t="s">
        <v>13</v>
      </c>
      <c r="C80" s="96">
        <v>86684</v>
      </c>
      <c r="D80" s="100">
        <v>100</v>
      </c>
      <c r="E80" s="82">
        <v>0</v>
      </c>
      <c r="F80" s="207">
        <v>15271</v>
      </c>
      <c r="G80" s="199">
        <v>20106</v>
      </c>
      <c r="H80" s="210">
        <v>100</v>
      </c>
      <c r="I80" s="139">
        <v>23</v>
      </c>
      <c r="K80" s="138">
        <f>100*G80/C80</f>
        <v>23.194591850860597</v>
      </c>
      <c r="L80" s="141"/>
    </row>
    <row r="81" spans="2:11" ht="24.9" customHeight="1" thickBot="1" x14ac:dyDescent="0.3">
      <c r="B81" s="212" t="s">
        <v>103</v>
      </c>
      <c r="C81" s="95">
        <v>11760</v>
      </c>
      <c r="D81" s="88" t="s">
        <v>6</v>
      </c>
      <c r="E81" s="85" t="s">
        <v>6</v>
      </c>
      <c r="F81" s="247">
        <v>1922</v>
      </c>
      <c r="G81" s="223">
        <v>2321</v>
      </c>
      <c r="H81" s="227" t="s">
        <v>6</v>
      </c>
      <c r="I81" s="21">
        <v>20</v>
      </c>
    </row>
    <row r="82" spans="2:11" ht="13.2" x14ac:dyDescent="0.25">
      <c r="B82" s="198" t="s">
        <v>7</v>
      </c>
      <c r="C82" s="96">
        <v>98444</v>
      </c>
      <c r="D82" s="100" t="s">
        <v>6</v>
      </c>
      <c r="E82" s="82" t="s">
        <v>6</v>
      </c>
      <c r="F82" s="207">
        <v>17193</v>
      </c>
      <c r="G82" s="199">
        <v>22427</v>
      </c>
      <c r="H82" s="210" t="s">
        <v>6</v>
      </c>
      <c r="I82" s="5">
        <v>23</v>
      </c>
      <c r="K82" s="138">
        <f>100*G82/C82</f>
        <v>22.781479826094024</v>
      </c>
    </row>
    <row r="85" spans="2:11" ht="13.2" x14ac:dyDescent="0.25">
      <c r="B85" s="46" t="s">
        <v>213</v>
      </c>
      <c r="C85" s="409">
        <v>40490</v>
      </c>
      <c r="D85" s="409"/>
    </row>
    <row r="86" spans="2:11" ht="48.6" thickBot="1" x14ac:dyDescent="0.3">
      <c r="B86" s="191"/>
      <c r="C86" s="410" t="s">
        <v>85</v>
      </c>
      <c r="D86" s="411"/>
      <c r="E86" s="412"/>
      <c r="F86" s="176" t="s">
        <v>87</v>
      </c>
      <c r="G86" s="413" t="s">
        <v>0</v>
      </c>
      <c r="H86" s="414"/>
      <c r="I86" s="303" t="s">
        <v>88</v>
      </c>
    </row>
    <row r="87" spans="2:11" ht="24" x14ac:dyDescent="0.25">
      <c r="B87" s="192" t="s">
        <v>116</v>
      </c>
      <c r="C87" s="3" t="s">
        <v>4</v>
      </c>
      <c r="D87" s="4" t="s">
        <v>5</v>
      </c>
      <c r="E87" s="22" t="s">
        <v>86</v>
      </c>
      <c r="F87" s="213" t="s">
        <v>4</v>
      </c>
      <c r="G87" s="214" t="s">
        <v>4</v>
      </c>
      <c r="H87" s="215" t="s">
        <v>5</v>
      </c>
      <c r="I87" s="4" t="s">
        <v>4</v>
      </c>
    </row>
    <row r="88" spans="2:11" ht="12.75" customHeight="1" x14ac:dyDescent="0.25">
      <c r="B88" s="194" t="s">
        <v>117</v>
      </c>
      <c r="C88" s="93">
        <v>69318</v>
      </c>
      <c r="D88" s="86">
        <v>79.7</v>
      </c>
      <c r="E88" s="83">
        <v>0.7</v>
      </c>
      <c r="F88" s="245">
        <v>11933</v>
      </c>
      <c r="G88" s="217">
        <v>15390</v>
      </c>
      <c r="H88" s="246">
        <v>76.599999999999994</v>
      </c>
      <c r="I88" s="19">
        <v>22</v>
      </c>
    </row>
    <row r="89" spans="2:11" ht="13.2" x14ac:dyDescent="0.25">
      <c r="B89" s="195" t="s">
        <v>118</v>
      </c>
      <c r="C89" s="94">
        <v>7696</v>
      </c>
      <c r="D89" s="87">
        <v>8.9</v>
      </c>
      <c r="E89" s="84">
        <v>-0.1</v>
      </c>
      <c r="F89" s="208">
        <v>1471</v>
      </c>
      <c r="G89" s="220">
        <v>2004</v>
      </c>
      <c r="H89" s="209">
        <v>10</v>
      </c>
      <c r="I89" s="20">
        <v>26</v>
      </c>
    </row>
    <row r="90" spans="2:11" ht="13.2" x14ac:dyDescent="0.25">
      <c r="B90" s="195" t="s">
        <v>119</v>
      </c>
      <c r="C90" s="94">
        <v>7511</v>
      </c>
      <c r="D90" s="87">
        <v>8.6</v>
      </c>
      <c r="E90" s="84">
        <v>-0.4</v>
      </c>
      <c r="F90" s="208">
        <v>1215</v>
      </c>
      <c r="G90" s="220">
        <v>1743</v>
      </c>
      <c r="H90" s="209">
        <v>8.6999999999999993</v>
      </c>
      <c r="I90" s="20">
        <v>23</v>
      </c>
    </row>
    <row r="91" spans="2:11" ht="13.8" thickBot="1" x14ac:dyDescent="0.3">
      <c r="B91" s="196" t="s">
        <v>120</v>
      </c>
      <c r="C91" s="95">
        <v>2401</v>
      </c>
      <c r="D91" s="88">
        <v>2.8</v>
      </c>
      <c r="E91" s="85">
        <v>-0.1</v>
      </c>
      <c r="F91" s="247">
        <v>654</v>
      </c>
      <c r="G91" s="223">
        <v>964</v>
      </c>
      <c r="H91" s="227">
        <v>4.8</v>
      </c>
      <c r="I91" s="21">
        <v>40</v>
      </c>
    </row>
    <row r="92" spans="2:11" ht="13.2" x14ac:dyDescent="0.25">
      <c r="B92" s="195" t="s">
        <v>13</v>
      </c>
      <c r="C92" s="96">
        <v>86926</v>
      </c>
      <c r="D92" s="100">
        <v>100</v>
      </c>
      <c r="E92" s="82">
        <v>0</v>
      </c>
      <c r="F92" s="207">
        <v>15273</v>
      </c>
      <c r="G92" s="199">
        <v>20101</v>
      </c>
      <c r="H92" s="210">
        <v>100</v>
      </c>
      <c r="I92" s="139">
        <v>23</v>
      </c>
      <c r="K92" s="138">
        <f>100*G92/C92</f>
        <v>23.124266617582773</v>
      </c>
    </row>
    <row r="93" spans="2:11" ht="24.9" customHeight="1" thickBot="1" x14ac:dyDescent="0.3">
      <c r="B93" s="212" t="s">
        <v>103</v>
      </c>
      <c r="C93" s="95">
        <v>11518</v>
      </c>
      <c r="D93" s="88" t="s">
        <v>6</v>
      </c>
      <c r="E93" s="85" t="s">
        <v>6</v>
      </c>
      <c r="F93" s="247">
        <v>1920</v>
      </c>
      <c r="G93" s="223">
        <v>2326</v>
      </c>
      <c r="H93" s="227" t="s">
        <v>6</v>
      </c>
      <c r="I93" s="21">
        <v>20</v>
      </c>
    </row>
    <row r="94" spans="2:11" ht="13.2" x14ac:dyDescent="0.25">
      <c r="B94" s="198" t="s">
        <v>7</v>
      </c>
      <c r="C94" s="96">
        <v>98444</v>
      </c>
      <c r="D94" s="100" t="s">
        <v>6</v>
      </c>
      <c r="E94" s="82" t="s">
        <v>6</v>
      </c>
      <c r="F94" s="207">
        <v>17193</v>
      </c>
      <c r="G94" s="199">
        <v>22427</v>
      </c>
      <c r="H94" s="210" t="s">
        <v>6</v>
      </c>
      <c r="I94" s="5">
        <v>23</v>
      </c>
      <c r="K94" s="138">
        <f>100*G94/C94</f>
        <v>22.781479826094024</v>
      </c>
    </row>
  </sheetData>
  <mergeCells count="15">
    <mergeCell ref="G6:H6"/>
    <mergeCell ref="C74:D74"/>
    <mergeCell ref="C4:D4"/>
    <mergeCell ref="C27:D27"/>
    <mergeCell ref="C6:E6"/>
    <mergeCell ref="C85:D85"/>
    <mergeCell ref="C29:E29"/>
    <mergeCell ref="G29:H29"/>
    <mergeCell ref="C43:D43"/>
    <mergeCell ref="C86:E86"/>
    <mergeCell ref="G86:H86"/>
    <mergeCell ref="C44:E44"/>
    <mergeCell ref="G44:H44"/>
    <mergeCell ref="C75:E75"/>
    <mergeCell ref="G75:H75"/>
  </mergeCells>
  <phoneticPr fontId="7" type="noConversion"/>
  <pageMargins left="0.17" right="0.45" top="1" bottom="1" header="0.4921259845" footer="0.4921259845"/>
  <pageSetup paperSize="9" orientation="portrait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B113"/>
  <sheetViews>
    <sheetView workbookViewId="0"/>
  </sheetViews>
  <sheetFormatPr defaultRowHeight="11.4" x14ac:dyDescent="0.25"/>
  <cols>
    <col min="1" max="1" width="12" customWidth="1"/>
    <col min="2" max="2" width="18.28515625" customWidth="1"/>
    <col min="3" max="3" width="8.7109375" customWidth="1"/>
    <col min="4" max="4" width="7.28515625" customWidth="1"/>
    <col min="5" max="5" width="10.140625" customWidth="1"/>
    <col min="6" max="6" width="8.28515625" customWidth="1"/>
    <col min="7" max="7" width="7.28515625" customWidth="1"/>
    <col min="8" max="8" width="7.7109375" customWidth="1"/>
    <col min="12" max="12" width="12.28515625" customWidth="1"/>
    <col min="13" max="13" width="7.140625" customWidth="1"/>
    <col min="14" max="14" width="6.42578125" customWidth="1"/>
    <col min="15" max="15" width="7.28515625" customWidth="1"/>
    <col min="16" max="16" width="6.28515625" customWidth="1"/>
    <col min="17" max="17" width="7" customWidth="1"/>
    <col min="18" max="18" width="7.28515625" customWidth="1"/>
    <col min="19" max="19" width="6.85546875" customWidth="1"/>
    <col min="20" max="20" width="6" customWidth="1"/>
    <col min="21" max="21" width="5.28515625" customWidth="1"/>
    <col min="22" max="22" width="7" customWidth="1"/>
    <col min="23" max="23" width="8" customWidth="1"/>
    <col min="24" max="24" width="9.85546875" customWidth="1"/>
    <col min="34" max="34" width="10" customWidth="1"/>
    <col min="40" max="40" width="11.85546875" customWidth="1"/>
    <col min="41" max="44" width="6.28515625" customWidth="1"/>
    <col min="45" max="45" width="5.140625" customWidth="1"/>
    <col min="46" max="47" width="6.28515625" customWidth="1"/>
    <col min="48" max="48" width="5" customWidth="1"/>
    <col min="49" max="49" width="7" customWidth="1"/>
    <col min="50" max="50" width="6.85546875" customWidth="1"/>
    <col min="51" max="51" width="6.28515625" customWidth="1"/>
    <col min="52" max="52" width="7.7109375" customWidth="1"/>
  </cols>
  <sheetData>
    <row r="2" spans="1:14" ht="13.2" x14ac:dyDescent="0.25">
      <c r="A2" s="7" t="s">
        <v>121</v>
      </c>
    </row>
    <row r="3" spans="1:14" ht="13.2" x14ac:dyDescent="0.25">
      <c r="A3" s="7"/>
    </row>
    <row r="4" spans="1:14" ht="13.2" x14ac:dyDescent="0.25">
      <c r="B4" s="46" t="s">
        <v>213</v>
      </c>
      <c r="C4" s="409">
        <v>40490</v>
      </c>
      <c r="D4" s="409"/>
    </row>
    <row r="5" spans="1:14" x14ac:dyDescent="0.25">
      <c r="B5" t="s">
        <v>220</v>
      </c>
    </row>
    <row r="6" spans="1:14" ht="48.6" thickBot="1" x14ac:dyDescent="0.3"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16" t="s">
        <v>88</v>
      </c>
    </row>
    <row r="7" spans="1:14" ht="13.2" x14ac:dyDescent="0.25">
      <c r="B7" s="192" t="s">
        <v>79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14" ht="13.2" x14ac:dyDescent="0.25">
      <c r="B8" s="194" t="s">
        <v>122</v>
      </c>
      <c r="C8" s="93">
        <v>1147</v>
      </c>
      <c r="D8" s="86">
        <v>1.2</v>
      </c>
      <c r="E8" s="83">
        <v>0.1</v>
      </c>
      <c r="F8" s="245">
        <v>372</v>
      </c>
      <c r="G8" s="217">
        <v>560</v>
      </c>
      <c r="H8" s="246">
        <v>2.5</v>
      </c>
      <c r="I8" s="19">
        <v>49</v>
      </c>
      <c r="J8" s="138"/>
    </row>
    <row r="9" spans="1:14" ht="13.2" x14ac:dyDescent="0.25">
      <c r="B9" s="195" t="s">
        <v>123</v>
      </c>
      <c r="C9" s="94">
        <v>3464</v>
      </c>
      <c r="D9" s="87">
        <v>3.5</v>
      </c>
      <c r="E9" s="84">
        <v>-0.1</v>
      </c>
      <c r="F9" s="208">
        <v>1398</v>
      </c>
      <c r="G9" s="220">
        <v>2230</v>
      </c>
      <c r="H9" s="209">
        <v>9.9</v>
      </c>
      <c r="I9" s="20">
        <v>64</v>
      </c>
      <c r="J9" s="138"/>
    </row>
    <row r="10" spans="1:14" ht="13.2" x14ac:dyDescent="0.25">
      <c r="B10" s="195" t="s">
        <v>56</v>
      </c>
      <c r="C10" s="94">
        <v>10260</v>
      </c>
      <c r="D10" s="87">
        <v>10.4</v>
      </c>
      <c r="E10" s="84">
        <v>-0.4</v>
      </c>
      <c r="F10" s="208">
        <v>4222</v>
      </c>
      <c r="G10" s="220">
        <v>5801</v>
      </c>
      <c r="H10" s="209">
        <v>25.9</v>
      </c>
      <c r="I10" s="20">
        <v>57</v>
      </c>
      <c r="J10" s="138"/>
    </row>
    <row r="11" spans="1:14" ht="13.2" x14ac:dyDescent="0.25">
      <c r="B11" s="195" t="s">
        <v>124</v>
      </c>
      <c r="C11" s="94">
        <v>41431</v>
      </c>
      <c r="D11" s="87">
        <v>42.1</v>
      </c>
      <c r="E11" s="84">
        <v>1.7</v>
      </c>
      <c r="F11" s="208">
        <v>7636</v>
      </c>
      <c r="G11" s="220">
        <v>9828</v>
      </c>
      <c r="H11" s="209">
        <v>43.8</v>
      </c>
      <c r="I11" s="20">
        <v>24</v>
      </c>
      <c r="J11" s="138"/>
    </row>
    <row r="12" spans="1:14" ht="13.2" x14ac:dyDescent="0.25">
      <c r="B12" s="195" t="s">
        <v>57</v>
      </c>
      <c r="C12" s="94">
        <v>1244</v>
      </c>
      <c r="D12" s="87">
        <v>1.3</v>
      </c>
      <c r="E12" s="84">
        <v>0</v>
      </c>
      <c r="F12" s="208">
        <v>198</v>
      </c>
      <c r="G12" s="220">
        <v>218</v>
      </c>
      <c r="H12" s="209">
        <v>1</v>
      </c>
      <c r="I12" s="20">
        <v>18</v>
      </c>
      <c r="J12" s="138"/>
    </row>
    <row r="13" spans="1:14" ht="13.8" thickBot="1" x14ac:dyDescent="0.3">
      <c r="B13" s="196" t="s">
        <v>54</v>
      </c>
      <c r="C13" s="95">
        <v>40864</v>
      </c>
      <c r="D13" s="88">
        <v>41.5</v>
      </c>
      <c r="E13" s="85">
        <v>-1.1000000000000001</v>
      </c>
      <c r="F13" s="247">
        <v>3365</v>
      </c>
      <c r="G13" s="223">
        <v>3788</v>
      </c>
      <c r="H13" s="227">
        <v>16.899999999999999</v>
      </c>
      <c r="I13" s="21">
        <v>9</v>
      </c>
      <c r="J13" s="138"/>
      <c r="N13" s="46" t="s">
        <v>295</v>
      </c>
    </row>
    <row r="14" spans="1:14" ht="13.2" x14ac:dyDescent="0.25">
      <c r="B14" s="195" t="s">
        <v>13</v>
      </c>
      <c r="C14" s="96">
        <v>98410</v>
      </c>
      <c r="D14" s="100">
        <v>100</v>
      </c>
      <c r="E14" s="82">
        <v>0</v>
      </c>
      <c r="F14" s="207">
        <v>17191</v>
      </c>
      <c r="G14" s="199">
        <v>22425</v>
      </c>
      <c r="H14" s="210">
        <v>100</v>
      </c>
      <c r="I14" s="139">
        <v>23</v>
      </c>
      <c r="K14">
        <f>100*G14/C14</f>
        <v>22.787318361955087</v>
      </c>
    </row>
    <row r="15" spans="1:14" s="80" customFormat="1" ht="24.9" customHeight="1" thickBot="1" x14ac:dyDescent="0.3">
      <c r="B15" s="212" t="s">
        <v>103</v>
      </c>
      <c r="C15" s="131">
        <v>34</v>
      </c>
      <c r="D15" s="88" t="s">
        <v>6</v>
      </c>
      <c r="E15" s="85" t="s">
        <v>6</v>
      </c>
      <c r="F15" s="247">
        <v>2</v>
      </c>
      <c r="G15" s="197">
        <v>2</v>
      </c>
      <c r="H15" s="227" t="s">
        <v>6</v>
      </c>
      <c r="I15" s="21">
        <v>6</v>
      </c>
    </row>
    <row r="16" spans="1:14" ht="13.2" x14ac:dyDescent="0.25">
      <c r="B16" s="198" t="s">
        <v>7</v>
      </c>
      <c r="C16" s="96">
        <v>98444</v>
      </c>
      <c r="D16" s="81" t="s">
        <v>6</v>
      </c>
      <c r="E16" s="82" t="s">
        <v>6</v>
      </c>
      <c r="F16" s="207">
        <v>17193</v>
      </c>
      <c r="G16" s="179">
        <v>22427</v>
      </c>
      <c r="H16" s="210" t="s">
        <v>6</v>
      </c>
      <c r="I16" s="18">
        <v>23</v>
      </c>
      <c r="K16">
        <f>100*G16/C16</f>
        <v>22.781479826094024</v>
      </c>
      <c r="L16" s="46" t="s">
        <v>213</v>
      </c>
      <c r="M16" s="409">
        <v>40490</v>
      </c>
      <c r="N16" s="409"/>
    </row>
    <row r="17" spans="2:38" ht="13.2" x14ac:dyDescent="0.25">
      <c r="B17" s="59"/>
      <c r="C17" s="35"/>
      <c r="D17" s="24"/>
      <c r="E17" s="36"/>
      <c r="F17" s="35"/>
      <c r="G17" s="24"/>
      <c r="H17" s="35"/>
      <c r="I17" s="24"/>
      <c r="L17" s="271" t="s">
        <v>219</v>
      </c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Z17" s="26" t="s">
        <v>188</v>
      </c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ht="13.2" x14ac:dyDescent="0.25">
      <c r="B18" s="59"/>
      <c r="C18" s="35"/>
      <c r="D18" s="24"/>
      <c r="E18" s="36"/>
      <c r="F18" s="35"/>
      <c r="G18" s="24"/>
      <c r="H18" s="35"/>
      <c r="I18" s="24"/>
      <c r="L18" s="272"/>
      <c r="M18" s="417" t="s">
        <v>326</v>
      </c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Z18" s="25" t="s">
        <v>79</v>
      </c>
      <c r="AA18" s="25" t="s">
        <v>224</v>
      </c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 t="s">
        <v>225</v>
      </c>
    </row>
    <row r="19" spans="2:38" ht="13.2" x14ac:dyDescent="0.25">
      <c r="B19" s="59"/>
      <c r="C19" s="35"/>
      <c r="D19" s="171"/>
      <c r="E19" s="36"/>
      <c r="F19" s="35"/>
      <c r="G19" s="24"/>
      <c r="H19" s="35"/>
      <c r="I19" s="24"/>
      <c r="L19" s="419" t="s">
        <v>325</v>
      </c>
      <c r="M19" s="423" t="s">
        <v>215</v>
      </c>
      <c r="N19" s="435" t="s">
        <v>123</v>
      </c>
      <c r="O19" s="423" t="s">
        <v>56</v>
      </c>
      <c r="P19" s="421" t="s">
        <v>124</v>
      </c>
      <c r="Q19" s="423" t="s">
        <v>216</v>
      </c>
      <c r="R19" s="425" t="s">
        <v>54</v>
      </c>
      <c r="S19" s="423" t="s">
        <v>244</v>
      </c>
      <c r="T19" s="421" t="s">
        <v>245</v>
      </c>
      <c r="U19" s="430" t="s">
        <v>246</v>
      </c>
      <c r="V19" s="432" t="s">
        <v>247</v>
      </c>
      <c r="W19" s="415" t="s">
        <v>103</v>
      </c>
      <c r="X19" s="428" t="s">
        <v>7</v>
      </c>
      <c r="Z19" s="25"/>
      <c r="AA19" s="25" t="s">
        <v>226</v>
      </c>
      <c r="AB19" s="25" t="s">
        <v>227</v>
      </c>
      <c r="AC19" s="25" t="s">
        <v>228</v>
      </c>
      <c r="AD19" s="25" t="s">
        <v>229</v>
      </c>
      <c r="AE19" s="25" t="s">
        <v>230</v>
      </c>
      <c r="AF19" s="25" t="s">
        <v>231</v>
      </c>
      <c r="AG19" s="25" t="s">
        <v>232</v>
      </c>
      <c r="AH19" s="25" t="s">
        <v>233</v>
      </c>
      <c r="AI19" s="25" t="s">
        <v>234</v>
      </c>
      <c r="AJ19" s="25" t="s">
        <v>235</v>
      </c>
      <c r="AK19" s="25" t="s">
        <v>236</v>
      </c>
      <c r="AL19" s="25"/>
    </row>
    <row r="20" spans="2:38" ht="12.75" customHeight="1" thickBot="1" x14ac:dyDescent="0.3">
      <c r="B20" s="59"/>
      <c r="C20" s="35"/>
      <c r="D20" s="171"/>
      <c r="E20" s="36"/>
      <c r="F20" s="35"/>
      <c r="G20" s="24"/>
      <c r="H20" s="35"/>
      <c r="I20" s="24"/>
      <c r="L20" s="420"/>
      <c r="M20" s="424"/>
      <c r="N20" s="436"/>
      <c r="O20" s="424"/>
      <c r="P20" s="422"/>
      <c r="Q20" s="424"/>
      <c r="R20" s="426"/>
      <c r="S20" s="424"/>
      <c r="T20" s="422"/>
      <c r="U20" s="431"/>
      <c r="V20" s="433"/>
      <c r="W20" s="434"/>
      <c r="X20" s="429"/>
      <c r="Z20" s="25"/>
      <c r="AA20" s="25" t="s">
        <v>237</v>
      </c>
      <c r="AB20" s="25" t="s">
        <v>237</v>
      </c>
      <c r="AC20" s="25" t="s">
        <v>237</v>
      </c>
      <c r="AD20" s="25" t="s">
        <v>237</v>
      </c>
      <c r="AE20" s="25" t="s">
        <v>237</v>
      </c>
      <c r="AF20" s="25" t="s">
        <v>237</v>
      </c>
      <c r="AG20" s="25" t="s">
        <v>237</v>
      </c>
      <c r="AH20" s="25" t="s">
        <v>237</v>
      </c>
      <c r="AI20" s="25" t="s">
        <v>237</v>
      </c>
      <c r="AJ20" s="25" t="s">
        <v>237</v>
      </c>
      <c r="AK20" s="25" t="s">
        <v>237</v>
      </c>
      <c r="AL20" s="25" t="s">
        <v>237</v>
      </c>
    </row>
    <row r="21" spans="2:38" ht="13.2" x14ac:dyDescent="0.25">
      <c r="B21" s="59"/>
      <c r="C21" s="35"/>
      <c r="D21" s="171"/>
      <c r="E21" s="36"/>
      <c r="F21" s="35"/>
      <c r="G21" s="24"/>
      <c r="H21" s="35"/>
      <c r="I21" s="24"/>
      <c r="L21" s="255" t="s">
        <v>122</v>
      </c>
      <c r="M21" s="101">
        <f>AA21</f>
        <v>737</v>
      </c>
      <c r="N21" s="258">
        <f t="shared" ref="N21:X21" si="0">AB21</f>
        <v>15</v>
      </c>
      <c r="O21" s="101">
        <f t="shared" si="0"/>
        <v>9</v>
      </c>
      <c r="P21" s="258">
        <f t="shared" si="0"/>
        <v>82</v>
      </c>
      <c r="Q21" s="101">
        <f t="shared" si="0"/>
        <v>1</v>
      </c>
      <c r="R21" s="262">
        <f t="shared" si="0"/>
        <v>35</v>
      </c>
      <c r="S21" s="101">
        <f t="shared" si="0"/>
        <v>6</v>
      </c>
      <c r="T21" s="265">
        <f t="shared" si="0"/>
        <v>1</v>
      </c>
      <c r="U21" s="102">
        <f t="shared" si="0"/>
        <v>17</v>
      </c>
      <c r="V21" s="262">
        <f t="shared" si="0"/>
        <v>236</v>
      </c>
      <c r="W21" s="103">
        <f t="shared" si="0"/>
        <v>8</v>
      </c>
      <c r="X21" s="266">
        <f t="shared" si="0"/>
        <v>1147</v>
      </c>
      <c r="Z21" s="25" t="s">
        <v>238</v>
      </c>
      <c r="AA21" s="25">
        <v>737</v>
      </c>
      <c r="AB21" s="25">
        <v>15</v>
      </c>
      <c r="AC21" s="25">
        <v>9</v>
      </c>
      <c r="AD21" s="25">
        <v>82</v>
      </c>
      <c r="AE21" s="25">
        <v>1</v>
      </c>
      <c r="AF21" s="25">
        <v>35</v>
      </c>
      <c r="AG21" s="25">
        <v>6</v>
      </c>
      <c r="AH21" s="25">
        <v>1</v>
      </c>
      <c r="AI21" s="25">
        <v>17</v>
      </c>
      <c r="AJ21" s="25">
        <v>236</v>
      </c>
      <c r="AK21" s="25">
        <v>8</v>
      </c>
      <c r="AL21" s="25">
        <v>1147</v>
      </c>
    </row>
    <row r="22" spans="2:38" ht="13.2" x14ac:dyDescent="0.25">
      <c r="B22" s="59"/>
      <c r="C22" s="35"/>
      <c r="D22" s="171"/>
      <c r="E22" s="36"/>
      <c r="F22" s="35"/>
      <c r="G22" s="24"/>
      <c r="H22" s="35"/>
      <c r="I22" s="24"/>
      <c r="L22" s="255" t="s">
        <v>123</v>
      </c>
      <c r="M22" s="101">
        <f t="shared" ref="M22:M28" si="1">AA22</f>
        <v>17</v>
      </c>
      <c r="N22" s="258">
        <f t="shared" ref="N22:N28" si="2">AB22</f>
        <v>2249</v>
      </c>
      <c r="O22" s="101">
        <f t="shared" ref="O22:O28" si="3">AC22</f>
        <v>95</v>
      </c>
      <c r="P22" s="258">
        <f t="shared" ref="P22:P28" si="4">AD22</f>
        <v>164</v>
      </c>
      <c r="Q22" s="101">
        <f t="shared" ref="Q22:Q28" si="5">AE22</f>
        <v>0</v>
      </c>
      <c r="R22" s="262">
        <f t="shared" ref="R22:R28" si="6">AF22</f>
        <v>53</v>
      </c>
      <c r="S22" s="101">
        <f t="shared" ref="S22:S28" si="7">AG22</f>
        <v>17</v>
      </c>
      <c r="T22" s="265">
        <f t="shared" ref="T22:T28" si="8">AH22</f>
        <v>7</v>
      </c>
      <c r="U22" s="102">
        <f t="shared" ref="U22:U28" si="9">AI22</f>
        <v>120</v>
      </c>
      <c r="V22" s="262">
        <f t="shared" ref="V22:V28" si="10">AJ22</f>
        <v>713</v>
      </c>
      <c r="W22" s="103">
        <f t="shared" ref="W22:W28" si="11">AK22</f>
        <v>29</v>
      </c>
      <c r="X22" s="266">
        <f t="shared" ref="X22:X28" si="12">AL22</f>
        <v>3464</v>
      </c>
      <c r="Z22" s="25" t="s">
        <v>239</v>
      </c>
      <c r="AA22" s="25">
        <v>17</v>
      </c>
      <c r="AB22" s="25">
        <v>2249</v>
      </c>
      <c r="AC22" s="25">
        <v>95</v>
      </c>
      <c r="AD22" s="25">
        <v>164</v>
      </c>
      <c r="AE22" s="25">
        <v>0</v>
      </c>
      <c r="AF22" s="25">
        <v>53</v>
      </c>
      <c r="AG22" s="25">
        <v>17</v>
      </c>
      <c r="AH22" s="25">
        <v>7</v>
      </c>
      <c r="AI22" s="25">
        <v>120</v>
      </c>
      <c r="AJ22" s="25">
        <v>713</v>
      </c>
      <c r="AK22" s="25">
        <v>29</v>
      </c>
      <c r="AL22" s="25">
        <v>3464</v>
      </c>
    </row>
    <row r="23" spans="2:38" ht="13.2" x14ac:dyDescent="0.25">
      <c r="B23" s="59"/>
      <c r="C23" s="35"/>
      <c r="D23" s="171"/>
      <c r="E23" s="36"/>
      <c r="F23" s="35"/>
      <c r="G23" s="24"/>
      <c r="H23" s="35"/>
      <c r="I23" s="24"/>
      <c r="L23" s="255" t="s">
        <v>56</v>
      </c>
      <c r="M23" s="101">
        <f t="shared" si="1"/>
        <v>14</v>
      </c>
      <c r="N23" s="258">
        <f t="shared" si="2"/>
        <v>136</v>
      </c>
      <c r="O23" s="101">
        <f t="shared" si="3"/>
        <v>5551</v>
      </c>
      <c r="P23" s="258">
        <f t="shared" si="4"/>
        <v>606</v>
      </c>
      <c r="Q23" s="101">
        <f t="shared" si="5"/>
        <v>24</v>
      </c>
      <c r="R23" s="262">
        <f t="shared" si="6"/>
        <v>454</v>
      </c>
      <c r="S23" s="101">
        <f t="shared" si="7"/>
        <v>180</v>
      </c>
      <c r="T23" s="265">
        <f t="shared" si="8"/>
        <v>70</v>
      </c>
      <c r="U23" s="102">
        <f t="shared" si="9"/>
        <v>187</v>
      </c>
      <c r="V23" s="262">
        <f t="shared" si="10"/>
        <v>2966</v>
      </c>
      <c r="W23" s="103">
        <f t="shared" si="11"/>
        <v>72</v>
      </c>
      <c r="X23" s="266">
        <f t="shared" si="12"/>
        <v>10260</v>
      </c>
      <c r="Z23" s="25" t="s">
        <v>240</v>
      </c>
      <c r="AA23" s="25">
        <v>14</v>
      </c>
      <c r="AB23" s="25">
        <v>136</v>
      </c>
      <c r="AC23" s="25">
        <v>5551</v>
      </c>
      <c r="AD23" s="25">
        <v>606</v>
      </c>
      <c r="AE23" s="25">
        <v>24</v>
      </c>
      <c r="AF23" s="25">
        <v>454</v>
      </c>
      <c r="AG23" s="25">
        <v>180</v>
      </c>
      <c r="AH23" s="25">
        <v>70</v>
      </c>
      <c r="AI23" s="25">
        <v>187</v>
      </c>
      <c r="AJ23" s="25">
        <v>2966</v>
      </c>
      <c r="AK23" s="25">
        <v>72</v>
      </c>
      <c r="AL23" s="25">
        <v>10260</v>
      </c>
    </row>
    <row r="24" spans="2:38" ht="13.2" x14ac:dyDescent="0.25">
      <c r="B24" s="59"/>
      <c r="C24" s="35"/>
      <c r="D24" s="171"/>
      <c r="E24" s="36"/>
      <c r="F24" s="35"/>
      <c r="G24" s="24"/>
      <c r="H24" s="35"/>
      <c r="I24" s="24"/>
      <c r="L24" s="255" t="s">
        <v>124</v>
      </c>
      <c r="M24" s="101">
        <f t="shared" si="1"/>
        <v>53</v>
      </c>
      <c r="N24" s="258">
        <f t="shared" si="2"/>
        <v>106</v>
      </c>
      <c r="O24" s="101">
        <f t="shared" si="3"/>
        <v>445</v>
      </c>
      <c r="P24" s="258">
        <f t="shared" si="4"/>
        <v>34131</v>
      </c>
      <c r="Q24" s="101">
        <f t="shared" si="5"/>
        <v>21</v>
      </c>
      <c r="R24" s="262">
        <f t="shared" si="6"/>
        <v>1406</v>
      </c>
      <c r="S24" s="101">
        <f t="shared" si="7"/>
        <v>970</v>
      </c>
      <c r="T24" s="265">
        <f t="shared" si="8"/>
        <v>350</v>
      </c>
      <c r="U24" s="102">
        <f t="shared" si="9"/>
        <v>45</v>
      </c>
      <c r="V24" s="262">
        <f t="shared" si="10"/>
        <v>3692</v>
      </c>
      <c r="W24" s="103">
        <f t="shared" si="11"/>
        <v>212</v>
      </c>
      <c r="X24" s="266">
        <f t="shared" si="12"/>
        <v>41431</v>
      </c>
      <c r="Z24" s="25" t="s">
        <v>229</v>
      </c>
      <c r="AA24" s="25">
        <v>53</v>
      </c>
      <c r="AB24" s="25">
        <v>106</v>
      </c>
      <c r="AC24" s="25">
        <v>445</v>
      </c>
      <c r="AD24" s="25">
        <v>34131</v>
      </c>
      <c r="AE24" s="25">
        <v>21</v>
      </c>
      <c r="AF24" s="25">
        <v>1406</v>
      </c>
      <c r="AG24" s="25">
        <v>970</v>
      </c>
      <c r="AH24" s="25">
        <v>350</v>
      </c>
      <c r="AI24" s="25">
        <v>45</v>
      </c>
      <c r="AJ24" s="25">
        <v>3692</v>
      </c>
      <c r="AK24" s="25">
        <v>212</v>
      </c>
      <c r="AL24" s="25">
        <v>41431</v>
      </c>
    </row>
    <row r="25" spans="2:38" ht="13.2" x14ac:dyDescent="0.25">
      <c r="B25" s="59"/>
      <c r="C25" s="35"/>
      <c r="D25" s="171"/>
      <c r="E25" s="36"/>
      <c r="F25" s="35"/>
      <c r="G25" s="24"/>
      <c r="H25" s="35"/>
      <c r="I25" s="24"/>
      <c r="L25" s="255" t="s">
        <v>57</v>
      </c>
      <c r="M25" s="101">
        <f t="shared" si="1"/>
        <v>3</v>
      </c>
      <c r="N25" s="258">
        <f t="shared" si="2"/>
        <v>1</v>
      </c>
      <c r="O25" s="101">
        <f t="shared" si="3"/>
        <v>60</v>
      </c>
      <c r="P25" s="258">
        <f t="shared" si="4"/>
        <v>122</v>
      </c>
      <c r="Q25" s="101">
        <f t="shared" si="5"/>
        <v>534</v>
      </c>
      <c r="R25" s="262">
        <f t="shared" si="6"/>
        <v>243</v>
      </c>
      <c r="S25" s="101">
        <f t="shared" si="7"/>
        <v>4</v>
      </c>
      <c r="T25" s="265">
        <f t="shared" si="8"/>
        <v>3</v>
      </c>
      <c r="U25" s="102">
        <f t="shared" si="9"/>
        <v>1</v>
      </c>
      <c r="V25" s="262">
        <f t="shared" si="10"/>
        <v>261</v>
      </c>
      <c r="W25" s="103">
        <f t="shared" si="11"/>
        <v>12</v>
      </c>
      <c r="X25" s="266">
        <f t="shared" si="12"/>
        <v>1244</v>
      </c>
      <c r="Z25" s="25" t="s">
        <v>241</v>
      </c>
      <c r="AA25" s="25">
        <v>3</v>
      </c>
      <c r="AB25" s="25">
        <v>1</v>
      </c>
      <c r="AC25" s="25">
        <v>60</v>
      </c>
      <c r="AD25" s="25">
        <v>122</v>
      </c>
      <c r="AE25" s="25">
        <v>534</v>
      </c>
      <c r="AF25" s="25">
        <v>243</v>
      </c>
      <c r="AG25" s="25">
        <v>4</v>
      </c>
      <c r="AH25" s="25">
        <v>3</v>
      </c>
      <c r="AI25" s="25">
        <v>1</v>
      </c>
      <c r="AJ25" s="25">
        <v>261</v>
      </c>
      <c r="AK25" s="25">
        <v>12</v>
      </c>
      <c r="AL25" s="25">
        <v>1244</v>
      </c>
    </row>
    <row r="26" spans="2:38" ht="13.2" x14ac:dyDescent="0.25">
      <c r="B26" s="59"/>
      <c r="C26" s="35"/>
      <c r="D26" s="171"/>
      <c r="E26" s="36"/>
      <c r="F26" s="35"/>
      <c r="G26" s="24"/>
      <c r="H26" s="35"/>
      <c r="I26" s="24"/>
      <c r="L26" s="255" t="s">
        <v>54</v>
      </c>
      <c r="M26" s="101">
        <f t="shared" si="1"/>
        <v>49</v>
      </c>
      <c r="N26" s="258">
        <f t="shared" si="2"/>
        <v>47</v>
      </c>
      <c r="O26" s="101">
        <f t="shared" si="3"/>
        <v>446</v>
      </c>
      <c r="P26" s="258">
        <f t="shared" si="4"/>
        <v>1798</v>
      </c>
      <c r="Q26" s="101">
        <f t="shared" si="5"/>
        <v>169</v>
      </c>
      <c r="R26" s="262">
        <f t="shared" si="6"/>
        <v>32425</v>
      </c>
      <c r="S26" s="101">
        <f t="shared" si="7"/>
        <v>193</v>
      </c>
      <c r="T26" s="265">
        <f t="shared" si="8"/>
        <v>126</v>
      </c>
      <c r="U26" s="102">
        <f t="shared" si="9"/>
        <v>34</v>
      </c>
      <c r="V26" s="262">
        <f t="shared" si="10"/>
        <v>5373</v>
      </c>
      <c r="W26" s="103">
        <f t="shared" si="11"/>
        <v>204</v>
      </c>
      <c r="X26" s="266">
        <f t="shared" si="12"/>
        <v>40864</v>
      </c>
      <c r="Z26" s="25" t="s">
        <v>242</v>
      </c>
      <c r="AA26" s="25">
        <v>49</v>
      </c>
      <c r="AB26" s="25">
        <v>47</v>
      </c>
      <c r="AC26" s="25">
        <v>446</v>
      </c>
      <c r="AD26" s="25">
        <v>1798</v>
      </c>
      <c r="AE26" s="25">
        <v>169</v>
      </c>
      <c r="AF26" s="25">
        <v>32425</v>
      </c>
      <c r="AG26" s="25">
        <v>193</v>
      </c>
      <c r="AH26" s="25">
        <v>126</v>
      </c>
      <c r="AI26" s="25">
        <v>34</v>
      </c>
      <c r="AJ26" s="25">
        <v>5373</v>
      </c>
      <c r="AK26" s="25">
        <v>204</v>
      </c>
      <c r="AL26" s="25">
        <v>40864</v>
      </c>
    </row>
    <row r="27" spans="2:38" ht="13.8" thickBot="1" x14ac:dyDescent="0.3">
      <c r="B27" s="59"/>
      <c r="C27" s="35"/>
      <c r="D27" s="171"/>
      <c r="E27" s="36"/>
      <c r="F27" s="35"/>
      <c r="G27" s="24"/>
      <c r="H27" s="35"/>
      <c r="I27" s="24"/>
      <c r="L27" s="256" t="s">
        <v>103</v>
      </c>
      <c r="M27" s="104">
        <f t="shared" si="1"/>
        <v>0</v>
      </c>
      <c r="N27" s="259">
        <f t="shared" si="2"/>
        <v>0</v>
      </c>
      <c r="O27" s="105">
        <f t="shared" si="3"/>
        <v>0</v>
      </c>
      <c r="P27" s="259">
        <f t="shared" si="4"/>
        <v>2</v>
      </c>
      <c r="Q27" s="105">
        <f t="shared" si="5"/>
        <v>0</v>
      </c>
      <c r="R27" s="263">
        <f t="shared" si="6"/>
        <v>2</v>
      </c>
      <c r="S27" s="105">
        <f t="shared" si="7"/>
        <v>0</v>
      </c>
      <c r="T27" s="259">
        <f t="shared" si="8"/>
        <v>0</v>
      </c>
      <c r="U27" s="105">
        <f t="shared" si="9"/>
        <v>0</v>
      </c>
      <c r="V27" s="263">
        <f t="shared" si="10"/>
        <v>28</v>
      </c>
      <c r="W27" s="106">
        <f t="shared" si="11"/>
        <v>2</v>
      </c>
      <c r="X27" s="270">
        <f t="shared" si="12"/>
        <v>34</v>
      </c>
      <c r="Z27" s="25" t="s">
        <v>243</v>
      </c>
      <c r="AA27" s="25">
        <v>0</v>
      </c>
      <c r="AB27" s="25">
        <v>0</v>
      </c>
      <c r="AC27" s="25">
        <v>0</v>
      </c>
      <c r="AD27" s="25">
        <v>2</v>
      </c>
      <c r="AE27" s="25">
        <v>0</v>
      </c>
      <c r="AF27" s="25">
        <v>2</v>
      </c>
      <c r="AG27" s="25">
        <v>0</v>
      </c>
      <c r="AH27" s="25">
        <v>0</v>
      </c>
      <c r="AI27" s="25">
        <v>0</v>
      </c>
      <c r="AJ27" s="25">
        <v>28</v>
      </c>
      <c r="AK27" s="25">
        <v>2</v>
      </c>
      <c r="AL27" s="25">
        <v>34</v>
      </c>
    </row>
    <row r="28" spans="2:38" ht="13.2" x14ac:dyDescent="0.25">
      <c r="B28" s="59"/>
      <c r="C28" s="35"/>
      <c r="D28" s="24"/>
      <c r="E28" s="36"/>
      <c r="F28" s="35"/>
      <c r="G28" s="24"/>
      <c r="H28" s="35"/>
      <c r="I28" s="24"/>
      <c r="L28" s="203" t="s">
        <v>7</v>
      </c>
      <c r="M28" s="107">
        <f t="shared" si="1"/>
        <v>873</v>
      </c>
      <c r="N28" s="177">
        <f t="shared" si="2"/>
        <v>2554</v>
      </c>
      <c r="O28" s="107">
        <f t="shared" si="3"/>
        <v>6606</v>
      </c>
      <c r="P28" s="177">
        <f t="shared" si="4"/>
        <v>36905</v>
      </c>
      <c r="Q28" s="107">
        <f t="shared" si="5"/>
        <v>749</v>
      </c>
      <c r="R28" s="264">
        <f t="shared" si="6"/>
        <v>34618</v>
      </c>
      <c r="S28" s="107">
        <f t="shared" si="7"/>
        <v>1370</v>
      </c>
      <c r="T28" s="266">
        <f t="shared" si="8"/>
        <v>557</v>
      </c>
      <c r="U28" s="108">
        <f t="shared" si="9"/>
        <v>404</v>
      </c>
      <c r="V28" s="264">
        <f t="shared" si="10"/>
        <v>13269</v>
      </c>
      <c r="W28" s="109">
        <f t="shared" si="11"/>
        <v>539</v>
      </c>
      <c r="X28" s="266">
        <f t="shared" si="12"/>
        <v>98444</v>
      </c>
      <c r="Z28" s="25" t="s">
        <v>225</v>
      </c>
      <c r="AA28" s="25">
        <v>873</v>
      </c>
      <c r="AB28" s="25">
        <v>2554</v>
      </c>
      <c r="AC28" s="25">
        <v>6606</v>
      </c>
      <c r="AD28" s="25">
        <v>36905</v>
      </c>
      <c r="AE28" s="25">
        <v>749</v>
      </c>
      <c r="AF28" s="25">
        <v>34618</v>
      </c>
      <c r="AG28" s="25">
        <v>1370</v>
      </c>
      <c r="AH28" s="25">
        <v>557</v>
      </c>
      <c r="AI28" s="25">
        <v>404</v>
      </c>
      <c r="AJ28" s="25">
        <v>13269</v>
      </c>
      <c r="AK28" s="25">
        <v>539</v>
      </c>
      <c r="AL28" s="25">
        <v>98444</v>
      </c>
    </row>
    <row r="29" spans="2:38" ht="13.2" x14ac:dyDescent="0.25">
      <c r="B29" s="59"/>
      <c r="C29" s="35"/>
      <c r="D29" s="24"/>
      <c r="E29" s="36"/>
      <c r="F29" s="35"/>
      <c r="G29" s="24"/>
      <c r="H29" s="35"/>
      <c r="I29" s="24"/>
    </row>
    <row r="30" spans="2:38" ht="13.2" x14ac:dyDescent="0.25">
      <c r="B30" s="59"/>
      <c r="C30" s="35"/>
      <c r="D30" s="24"/>
      <c r="E30" s="36"/>
      <c r="F30" s="35"/>
      <c r="G30" s="24"/>
      <c r="H30" s="35"/>
      <c r="I30" s="24"/>
      <c r="L30" s="271" t="s">
        <v>217</v>
      </c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Z30" s="26" t="s">
        <v>188</v>
      </c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2:38" ht="13.2" x14ac:dyDescent="0.25">
      <c r="B31" s="59"/>
      <c r="C31" s="35"/>
      <c r="D31" s="24"/>
      <c r="E31" s="36"/>
      <c r="F31" s="35"/>
      <c r="G31" s="24"/>
      <c r="H31" s="35"/>
      <c r="I31" s="24"/>
      <c r="L31" s="272"/>
      <c r="M31" s="417" t="s">
        <v>326</v>
      </c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Z31" s="25" t="s">
        <v>79</v>
      </c>
      <c r="AA31" s="25" t="s">
        <v>224</v>
      </c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 t="s">
        <v>225</v>
      </c>
    </row>
    <row r="32" spans="2:38" ht="13.2" x14ac:dyDescent="0.25">
      <c r="B32" s="59"/>
      <c r="C32" s="35"/>
      <c r="D32" s="24"/>
      <c r="E32" s="36"/>
      <c r="F32" s="35"/>
      <c r="G32" s="24"/>
      <c r="H32" s="35"/>
      <c r="I32" s="24"/>
      <c r="L32" s="419" t="s">
        <v>325</v>
      </c>
      <c r="M32" s="423" t="s">
        <v>215</v>
      </c>
      <c r="N32" s="435" t="s">
        <v>123</v>
      </c>
      <c r="O32" s="423" t="s">
        <v>56</v>
      </c>
      <c r="P32" s="421" t="s">
        <v>124</v>
      </c>
      <c r="Q32" s="423" t="s">
        <v>216</v>
      </c>
      <c r="R32" s="425" t="s">
        <v>54</v>
      </c>
      <c r="S32" s="423" t="s">
        <v>244</v>
      </c>
      <c r="T32" s="421" t="s">
        <v>245</v>
      </c>
      <c r="U32" s="430" t="s">
        <v>246</v>
      </c>
      <c r="V32" s="432" t="s">
        <v>247</v>
      </c>
      <c r="W32" s="415" t="s">
        <v>103</v>
      </c>
      <c r="X32" s="428" t="s">
        <v>7</v>
      </c>
      <c r="Z32" s="25"/>
      <c r="AA32" s="25" t="s">
        <v>226</v>
      </c>
      <c r="AB32" s="25" t="s">
        <v>227</v>
      </c>
      <c r="AC32" s="25" t="s">
        <v>228</v>
      </c>
      <c r="AD32" s="25" t="s">
        <v>229</v>
      </c>
      <c r="AE32" s="25" t="s">
        <v>230</v>
      </c>
      <c r="AF32" s="25" t="s">
        <v>231</v>
      </c>
      <c r="AG32" s="25" t="s">
        <v>232</v>
      </c>
      <c r="AH32" s="25" t="s">
        <v>233</v>
      </c>
      <c r="AI32" s="25" t="s">
        <v>234</v>
      </c>
      <c r="AJ32" s="25" t="s">
        <v>235</v>
      </c>
      <c r="AK32" s="25" t="s">
        <v>236</v>
      </c>
      <c r="AL32" s="25"/>
    </row>
    <row r="33" spans="2:38" ht="13.8" thickBot="1" x14ac:dyDescent="0.3">
      <c r="B33" s="59"/>
      <c r="C33" s="35"/>
      <c r="D33" s="24"/>
      <c r="E33" s="36"/>
      <c r="F33" s="35"/>
      <c r="G33" s="24"/>
      <c r="H33" s="35"/>
      <c r="I33" s="24"/>
      <c r="L33" s="420"/>
      <c r="M33" s="424"/>
      <c r="N33" s="436"/>
      <c r="O33" s="424"/>
      <c r="P33" s="422"/>
      <c r="Q33" s="424"/>
      <c r="R33" s="426"/>
      <c r="S33" s="424"/>
      <c r="T33" s="422"/>
      <c r="U33" s="431"/>
      <c r="V33" s="433"/>
      <c r="W33" s="434"/>
      <c r="X33" s="429"/>
      <c r="Z33" s="25"/>
      <c r="AA33" s="25" t="s">
        <v>237</v>
      </c>
      <c r="AB33" s="25" t="s">
        <v>237</v>
      </c>
      <c r="AC33" s="25" t="s">
        <v>237</v>
      </c>
      <c r="AD33" s="25" t="s">
        <v>237</v>
      </c>
      <c r="AE33" s="25" t="s">
        <v>237</v>
      </c>
      <c r="AF33" s="25" t="s">
        <v>237</v>
      </c>
      <c r="AG33" s="25" t="s">
        <v>237</v>
      </c>
      <c r="AH33" s="25" t="s">
        <v>237</v>
      </c>
      <c r="AI33" s="25" t="s">
        <v>237</v>
      </c>
      <c r="AJ33" s="25" t="s">
        <v>237</v>
      </c>
      <c r="AK33" s="25" t="s">
        <v>237</v>
      </c>
      <c r="AL33" s="25" t="s">
        <v>237</v>
      </c>
    </row>
    <row r="34" spans="2:38" ht="13.2" x14ac:dyDescent="0.25">
      <c r="B34" s="59"/>
      <c r="C34" s="35"/>
      <c r="D34" s="24"/>
      <c r="E34" s="36"/>
      <c r="F34" s="35"/>
      <c r="G34" s="24"/>
      <c r="H34" s="35"/>
      <c r="I34" s="24"/>
      <c r="L34" s="255" t="s">
        <v>122</v>
      </c>
      <c r="M34" s="101">
        <f>AA34</f>
        <v>221</v>
      </c>
      <c r="N34" s="258">
        <f t="shared" ref="N34:N41" si="13">AB34</f>
        <v>12</v>
      </c>
      <c r="O34" s="101">
        <f t="shared" ref="O34:O41" si="14">AC34</f>
        <v>7</v>
      </c>
      <c r="P34" s="258">
        <f t="shared" ref="P34:P41" si="15">AD34</f>
        <v>21</v>
      </c>
      <c r="Q34" s="101">
        <f t="shared" ref="Q34:Q41" si="16">AE34</f>
        <v>4</v>
      </c>
      <c r="R34" s="262">
        <f t="shared" ref="R34:R41" si="17">AF34</f>
        <v>1</v>
      </c>
      <c r="S34" s="101">
        <f t="shared" ref="S34:S41" si="18">AG34</f>
        <v>7</v>
      </c>
      <c r="T34" s="265">
        <f t="shared" ref="T34:T41" si="19">AH34</f>
        <v>1</v>
      </c>
      <c r="U34" s="102">
        <f t="shared" ref="U34:U41" si="20">AI34</f>
        <v>22</v>
      </c>
      <c r="V34" s="262">
        <f t="shared" ref="V34:V41" si="21">AJ34</f>
        <v>255</v>
      </c>
      <c r="W34" s="103">
        <f t="shared" ref="W34:W41" si="22">AK34</f>
        <v>9</v>
      </c>
      <c r="X34" s="266">
        <f t="shared" ref="X34:X41" si="23">AL34</f>
        <v>560</v>
      </c>
      <c r="Z34" s="25" t="s">
        <v>238</v>
      </c>
      <c r="AA34" s="25">
        <v>221</v>
      </c>
      <c r="AB34" s="25">
        <v>12</v>
      </c>
      <c r="AC34" s="25">
        <v>7</v>
      </c>
      <c r="AD34" s="25">
        <v>21</v>
      </c>
      <c r="AE34" s="25">
        <v>4</v>
      </c>
      <c r="AF34" s="25">
        <v>1</v>
      </c>
      <c r="AG34" s="25">
        <v>7</v>
      </c>
      <c r="AH34" s="25">
        <v>1</v>
      </c>
      <c r="AI34" s="25">
        <v>22</v>
      </c>
      <c r="AJ34" s="25">
        <v>255</v>
      </c>
      <c r="AK34" s="25">
        <v>9</v>
      </c>
      <c r="AL34" s="25">
        <v>560</v>
      </c>
    </row>
    <row r="35" spans="2:38" ht="13.2" x14ac:dyDescent="0.25">
      <c r="B35" s="59"/>
      <c r="C35" s="35"/>
      <c r="D35" s="24"/>
      <c r="E35" s="36"/>
      <c r="F35" s="35"/>
      <c r="G35" s="24"/>
      <c r="H35" s="35"/>
      <c r="I35" s="24"/>
      <c r="L35" s="255" t="s">
        <v>123</v>
      </c>
      <c r="M35" s="101">
        <f t="shared" ref="M35:M41" si="24">AA35</f>
        <v>7</v>
      </c>
      <c r="N35" s="258">
        <f t="shared" si="13"/>
        <v>1091</v>
      </c>
      <c r="O35" s="101">
        <f t="shared" si="14"/>
        <v>78</v>
      </c>
      <c r="P35" s="258">
        <f t="shared" si="15"/>
        <v>78</v>
      </c>
      <c r="Q35" s="101">
        <f t="shared" si="16"/>
        <v>0</v>
      </c>
      <c r="R35" s="262">
        <f t="shared" si="17"/>
        <v>27</v>
      </c>
      <c r="S35" s="101">
        <f t="shared" si="18"/>
        <v>19</v>
      </c>
      <c r="T35" s="265">
        <f t="shared" si="19"/>
        <v>9</v>
      </c>
      <c r="U35" s="102">
        <f t="shared" si="20"/>
        <v>177</v>
      </c>
      <c r="V35" s="262">
        <f t="shared" si="21"/>
        <v>718</v>
      </c>
      <c r="W35" s="103">
        <f t="shared" si="22"/>
        <v>26</v>
      </c>
      <c r="X35" s="266">
        <f t="shared" si="23"/>
        <v>2230</v>
      </c>
      <c r="Z35" s="25" t="s">
        <v>239</v>
      </c>
      <c r="AA35" s="25">
        <v>7</v>
      </c>
      <c r="AB35" s="25">
        <v>1091</v>
      </c>
      <c r="AC35" s="25">
        <v>78</v>
      </c>
      <c r="AD35" s="25">
        <v>78</v>
      </c>
      <c r="AE35" s="25">
        <v>0</v>
      </c>
      <c r="AF35" s="25">
        <v>27</v>
      </c>
      <c r="AG35" s="25">
        <v>19</v>
      </c>
      <c r="AH35" s="25">
        <v>9</v>
      </c>
      <c r="AI35" s="25">
        <v>177</v>
      </c>
      <c r="AJ35" s="25">
        <v>718</v>
      </c>
      <c r="AK35" s="25">
        <v>26</v>
      </c>
      <c r="AL35" s="25">
        <v>2230</v>
      </c>
    </row>
    <row r="36" spans="2:38" ht="13.2" x14ac:dyDescent="0.25">
      <c r="B36" s="59"/>
      <c r="C36" s="35"/>
      <c r="D36" s="24"/>
      <c r="E36" s="36"/>
      <c r="F36" s="35"/>
      <c r="G36" s="24"/>
      <c r="H36" s="35"/>
      <c r="I36" s="24"/>
      <c r="L36" s="255" t="s">
        <v>56</v>
      </c>
      <c r="M36" s="101">
        <f t="shared" si="24"/>
        <v>9</v>
      </c>
      <c r="N36" s="258">
        <f t="shared" si="13"/>
        <v>84</v>
      </c>
      <c r="O36" s="101">
        <f t="shared" si="14"/>
        <v>1671</v>
      </c>
      <c r="P36" s="258">
        <f t="shared" si="15"/>
        <v>228</v>
      </c>
      <c r="Q36" s="101">
        <f t="shared" si="16"/>
        <v>7</v>
      </c>
      <c r="R36" s="262">
        <f t="shared" si="17"/>
        <v>87</v>
      </c>
      <c r="S36" s="101">
        <f t="shared" si="18"/>
        <v>174</v>
      </c>
      <c r="T36" s="265">
        <f t="shared" si="19"/>
        <v>76</v>
      </c>
      <c r="U36" s="102">
        <f t="shared" si="20"/>
        <v>245</v>
      </c>
      <c r="V36" s="262">
        <f t="shared" si="21"/>
        <v>3165</v>
      </c>
      <c r="W36" s="103">
        <f t="shared" si="22"/>
        <v>55</v>
      </c>
      <c r="X36" s="266">
        <f t="shared" si="23"/>
        <v>5801</v>
      </c>
      <c r="Z36" s="25" t="s">
        <v>240</v>
      </c>
      <c r="AA36" s="25">
        <v>9</v>
      </c>
      <c r="AB36" s="25">
        <v>84</v>
      </c>
      <c r="AC36" s="25">
        <v>1671</v>
      </c>
      <c r="AD36" s="25">
        <v>228</v>
      </c>
      <c r="AE36" s="25">
        <v>7</v>
      </c>
      <c r="AF36" s="25">
        <v>87</v>
      </c>
      <c r="AG36" s="25">
        <v>174</v>
      </c>
      <c r="AH36" s="25">
        <v>76</v>
      </c>
      <c r="AI36" s="25">
        <v>245</v>
      </c>
      <c r="AJ36" s="25">
        <v>3165</v>
      </c>
      <c r="AK36" s="25">
        <v>55</v>
      </c>
      <c r="AL36" s="25">
        <v>5801</v>
      </c>
    </row>
    <row r="37" spans="2:38" ht="13.2" x14ac:dyDescent="0.25">
      <c r="B37" s="59"/>
      <c r="C37" s="35"/>
      <c r="D37" s="24"/>
      <c r="E37" s="36"/>
      <c r="F37" s="35"/>
      <c r="G37" s="24"/>
      <c r="H37" s="35"/>
      <c r="I37" s="24"/>
      <c r="L37" s="255" t="s">
        <v>124</v>
      </c>
      <c r="M37" s="101">
        <f t="shared" si="24"/>
        <v>15</v>
      </c>
      <c r="N37" s="258">
        <f t="shared" si="13"/>
        <v>71</v>
      </c>
      <c r="O37" s="101">
        <f t="shared" si="14"/>
        <v>128</v>
      </c>
      <c r="P37" s="258">
        <f t="shared" si="15"/>
        <v>5519</v>
      </c>
      <c r="Q37" s="101">
        <f t="shared" si="16"/>
        <v>0</v>
      </c>
      <c r="R37" s="262">
        <f t="shared" si="17"/>
        <v>113</v>
      </c>
      <c r="S37" s="101">
        <f t="shared" si="18"/>
        <v>854</v>
      </c>
      <c r="T37" s="265">
        <f t="shared" si="19"/>
        <v>358</v>
      </c>
      <c r="U37" s="102">
        <f t="shared" si="20"/>
        <v>49</v>
      </c>
      <c r="V37" s="262">
        <f t="shared" si="21"/>
        <v>2634</v>
      </c>
      <c r="W37" s="103">
        <f t="shared" si="22"/>
        <v>87</v>
      </c>
      <c r="X37" s="266">
        <f t="shared" si="23"/>
        <v>9828</v>
      </c>
      <c r="Z37" s="25" t="s">
        <v>229</v>
      </c>
      <c r="AA37" s="25">
        <v>15</v>
      </c>
      <c r="AB37" s="25">
        <v>71</v>
      </c>
      <c r="AC37" s="25">
        <v>128</v>
      </c>
      <c r="AD37" s="25">
        <v>5519</v>
      </c>
      <c r="AE37" s="25">
        <v>0</v>
      </c>
      <c r="AF37" s="25">
        <v>113</v>
      </c>
      <c r="AG37" s="25">
        <v>854</v>
      </c>
      <c r="AH37" s="25">
        <v>358</v>
      </c>
      <c r="AI37" s="25">
        <v>49</v>
      </c>
      <c r="AJ37" s="25">
        <v>2634</v>
      </c>
      <c r="AK37" s="25">
        <v>87</v>
      </c>
      <c r="AL37" s="25">
        <v>9828</v>
      </c>
    </row>
    <row r="38" spans="2:38" ht="13.2" x14ac:dyDescent="0.25">
      <c r="B38" s="59"/>
      <c r="C38" s="35"/>
      <c r="D38" s="24"/>
      <c r="E38" s="36"/>
      <c r="F38" s="35"/>
      <c r="G38" s="24"/>
      <c r="H38" s="35"/>
      <c r="I38" s="24"/>
      <c r="L38" s="255" t="s">
        <v>57</v>
      </c>
      <c r="M38" s="101">
        <f t="shared" si="24"/>
        <v>1</v>
      </c>
      <c r="N38" s="258">
        <f t="shared" si="13"/>
        <v>0</v>
      </c>
      <c r="O38" s="101">
        <f t="shared" si="14"/>
        <v>10</v>
      </c>
      <c r="P38" s="258">
        <f t="shared" si="15"/>
        <v>14</v>
      </c>
      <c r="Q38" s="101">
        <f t="shared" si="16"/>
        <v>31</v>
      </c>
      <c r="R38" s="262">
        <f t="shared" si="17"/>
        <v>2</v>
      </c>
      <c r="S38" s="101">
        <f t="shared" si="18"/>
        <v>3</v>
      </c>
      <c r="T38" s="265">
        <f t="shared" si="19"/>
        <v>3</v>
      </c>
      <c r="U38" s="102">
        <f t="shared" si="20"/>
        <v>3</v>
      </c>
      <c r="V38" s="262">
        <f t="shared" si="21"/>
        <v>151</v>
      </c>
      <c r="W38" s="103">
        <f t="shared" si="22"/>
        <v>0</v>
      </c>
      <c r="X38" s="266">
        <f t="shared" si="23"/>
        <v>218</v>
      </c>
      <c r="Z38" s="25" t="s">
        <v>241</v>
      </c>
      <c r="AA38" s="25">
        <v>1</v>
      </c>
      <c r="AB38" s="25">
        <v>0</v>
      </c>
      <c r="AC38" s="25">
        <v>10</v>
      </c>
      <c r="AD38" s="25">
        <v>14</v>
      </c>
      <c r="AE38" s="25">
        <v>31</v>
      </c>
      <c r="AF38" s="25">
        <v>2</v>
      </c>
      <c r="AG38" s="25">
        <v>3</v>
      </c>
      <c r="AH38" s="25">
        <v>3</v>
      </c>
      <c r="AI38" s="25">
        <v>3</v>
      </c>
      <c r="AJ38" s="25">
        <v>151</v>
      </c>
      <c r="AK38" s="25">
        <v>0</v>
      </c>
      <c r="AL38" s="25">
        <v>218</v>
      </c>
    </row>
    <row r="39" spans="2:38" ht="13.2" x14ac:dyDescent="0.25">
      <c r="B39" s="59"/>
      <c r="C39" s="35"/>
      <c r="D39" s="24"/>
      <c r="E39" s="36"/>
      <c r="F39" s="35"/>
      <c r="G39" s="24"/>
      <c r="H39" s="35"/>
      <c r="I39" s="24"/>
      <c r="L39" s="255" t="s">
        <v>54</v>
      </c>
      <c r="M39" s="101">
        <f t="shared" si="24"/>
        <v>2</v>
      </c>
      <c r="N39" s="258">
        <f t="shared" si="13"/>
        <v>24</v>
      </c>
      <c r="O39" s="101">
        <f t="shared" si="14"/>
        <v>61</v>
      </c>
      <c r="P39" s="258">
        <f t="shared" si="15"/>
        <v>103</v>
      </c>
      <c r="Q39" s="101">
        <f t="shared" si="16"/>
        <v>1</v>
      </c>
      <c r="R39" s="262">
        <f t="shared" si="17"/>
        <v>559</v>
      </c>
      <c r="S39" s="101">
        <f t="shared" si="18"/>
        <v>153</v>
      </c>
      <c r="T39" s="265">
        <f t="shared" si="19"/>
        <v>121</v>
      </c>
      <c r="U39" s="102">
        <f t="shared" si="20"/>
        <v>27</v>
      </c>
      <c r="V39" s="262">
        <f t="shared" si="21"/>
        <v>2721</v>
      </c>
      <c r="W39" s="103">
        <f t="shared" si="22"/>
        <v>16</v>
      </c>
      <c r="X39" s="266">
        <f t="shared" si="23"/>
        <v>3788</v>
      </c>
      <c r="Z39" s="25" t="s">
        <v>242</v>
      </c>
      <c r="AA39" s="25">
        <v>2</v>
      </c>
      <c r="AB39" s="25">
        <v>24</v>
      </c>
      <c r="AC39" s="25">
        <v>61</v>
      </c>
      <c r="AD39" s="25">
        <v>103</v>
      </c>
      <c r="AE39" s="25">
        <v>1</v>
      </c>
      <c r="AF39" s="25">
        <v>559</v>
      </c>
      <c r="AG39" s="25">
        <v>153</v>
      </c>
      <c r="AH39" s="25">
        <v>121</v>
      </c>
      <c r="AI39" s="25">
        <v>27</v>
      </c>
      <c r="AJ39" s="25">
        <v>2721</v>
      </c>
      <c r="AK39" s="25">
        <v>16</v>
      </c>
      <c r="AL39" s="25">
        <v>3788</v>
      </c>
    </row>
    <row r="40" spans="2:38" ht="13.8" thickBot="1" x14ac:dyDescent="0.3">
      <c r="B40" s="59"/>
      <c r="C40" s="35"/>
      <c r="D40" s="24"/>
      <c r="E40" s="36"/>
      <c r="F40" s="35"/>
      <c r="G40" s="24"/>
      <c r="H40" s="35"/>
      <c r="I40" s="24"/>
      <c r="L40" s="256" t="s">
        <v>103</v>
      </c>
      <c r="M40" s="104">
        <f t="shared" si="24"/>
        <v>0</v>
      </c>
      <c r="N40" s="259">
        <f t="shared" si="13"/>
        <v>0</v>
      </c>
      <c r="O40" s="105">
        <f t="shared" si="14"/>
        <v>0</v>
      </c>
      <c r="P40" s="259">
        <f t="shared" si="15"/>
        <v>0</v>
      </c>
      <c r="Q40" s="105">
        <f t="shared" si="16"/>
        <v>0</v>
      </c>
      <c r="R40" s="263">
        <f t="shared" si="17"/>
        <v>0</v>
      </c>
      <c r="S40" s="105">
        <f t="shared" si="18"/>
        <v>0</v>
      </c>
      <c r="T40" s="259">
        <f t="shared" si="19"/>
        <v>0</v>
      </c>
      <c r="U40" s="105">
        <f t="shared" si="20"/>
        <v>0</v>
      </c>
      <c r="V40" s="263">
        <f t="shared" si="21"/>
        <v>2</v>
      </c>
      <c r="W40" s="106">
        <f t="shared" si="22"/>
        <v>0</v>
      </c>
      <c r="X40" s="270">
        <f t="shared" si="23"/>
        <v>2</v>
      </c>
      <c r="Z40" s="25" t="s">
        <v>243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2</v>
      </c>
      <c r="AK40" s="25">
        <v>0</v>
      </c>
      <c r="AL40" s="25">
        <v>2</v>
      </c>
    </row>
    <row r="41" spans="2:38" ht="13.2" x14ac:dyDescent="0.25">
      <c r="B41" s="59"/>
      <c r="C41" s="35"/>
      <c r="D41" s="24"/>
      <c r="E41" s="36"/>
      <c r="F41" s="35"/>
      <c r="G41" s="24"/>
      <c r="H41" s="35"/>
      <c r="I41" s="24"/>
      <c r="L41" s="203" t="s">
        <v>7</v>
      </c>
      <c r="M41" s="107">
        <f t="shared" si="24"/>
        <v>255</v>
      </c>
      <c r="N41" s="177">
        <f t="shared" si="13"/>
        <v>1282</v>
      </c>
      <c r="O41" s="107">
        <f t="shared" si="14"/>
        <v>1955</v>
      </c>
      <c r="P41" s="177">
        <f t="shared" si="15"/>
        <v>5963</v>
      </c>
      <c r="Q41" s="107">
        <f t="shared" si="16"/>
        <v>43</v>
      </c>
      <c r="R41" s="264">
        <f t="shared" si="17"/>
        <v>789</v>
      </c>
      <c r="S41" s="107">
        <f t="shared" si="18"/>
        <v>1210</v>
      </c>
      <c r="T41" s="266">
        <f t="shared" si="19"/>
        <v>568</v>
      </c>
      <c r="U41" s="108">
        <f t="shared" si="20"/>
        <v>523</v>
      </c>
      <c r="V41" s="264">
        <f t="shared" si="21"/>
        <v>9646</v>
      </c>
      <c r="W41" s="109">
        <f t="shared" si="22"/>
        <v>193</v>
      </c>
      <c r="X41" s="266">
        <f t="shared" si="23"/>
        <v>22427</v>
      </c>
      <c r="Z41" s="25" t="s">
        <v>225</v>
      </c>
      <c r="AA41" s="25">
        <v>255</v>
      </c>
      <c r="AB41" s="25">
        <v>1282</v>
      </c>
      <c r="AC41" s="25">
        <v>1955</v>
      </c>
      <c r="AD41" s="25">
        <v>5963</v>
      </c>
      <c r="AE41" s="25">
        <v>43</v>
      </c>
      <c r="AF41" s="25">
        <v>789</v>
      </c>
      <c r="AG41" s="25">
        <v>1210</v>
      </c>
      <c r="AH41" s="25">
        <v>568</v>
      </c>
      <c r="AI41" s="25">
        <v>523</v>
      </c>
      <c r="AJ41" s="25">
        <v>9646</v>
      </c>
      <c r="AK41" s="25">
        <v>193</v>
      </c>
      <c r="AL41" s="25">
        <v>22427</v>
      </c>
    </row>
    <row r="42" spans="2:38" ht="13.2" x14ac:dyDescent="0.25">
      <c r="B42" s="59"/>
      <c r="C42" s="35"/>
      <c r="D42" s="24"/>
      <c r="E42" s="36"/>
      <c r="F42" s="35"/>
      <c r="G42" s="24"/>
      <c r="H42" s="35"/>
      <c r="I42" s="24"/>
    </row>
    <row r="43" spans="2:38" ht="13.2" x14ac:dyDescent="0.25">
      <c r="B43" s="59"/>
      <c r="C43" s="35"/>
      <c r="D43" s="24"/>
      <c r="E43" s="36"/>
      <c r="F43" s="35"/>
      <c r="G43" s="24"/>
      <c r="H43" s="35"/>
      <c r="I43" s="24"/>
    </row>
    <row r="44" spans="2:38" ht="13.2" x14ac:dyDescent="0.25">
      <c r="B44" s="59"/>
      <c r="C44" s="35"/>
      <c r="D44" s="24"/>
      <c r="E44" s="36"/>
      <c r="F44" s="35"/>
      <c r="G44" s="24"/>
      <c r="H44" s="35"/>
      <c r="I44" s="24"/>
    </row>
    <row r="45" spans="2:38" s="34" customFormat="1" ht="13.2" x14ac:dyDescent="0.25">
      <c r="B45" s="66"/>
      <c r="C45" s="67"/>
      <c r="D45" s="68"/>
      <c r="E45" s="69"/>
      <c r="F45" s="67"/>
      <c r="G45" s="68"/>
      <c r="H45" s="67"/>
      <c r="I45" s="68"/>
    </row>
    <row r="47" spans="2:38" ht="13.2" x14ac:dyDescent="0.25">
      <c r="B47" s="46" t="s">
        <v>213</v>
      </c>
      <c r="C47" s="409">
        <v>40490</v>
      </c>
      <c r="D47" s="409"/>
    </row>
    <row r="48" spans="2:38" ht="48.6" thickBot="1" x14ac:dyDescent="0.3">
      <c r="B48" s="191"/>
      <c r="C48" s="410" t="s">
        <v>85</v>
      </c>
      <c r="D48" s="411"/>
      <c r="E48" s="412"/>
      <c r="F48" s="176" t="s">
        <v>87</v>
      </c>
      <c r="G48" s="413" t="s">
        <v>0</v>
      </c>
      <c r="H48" s="414"/>
      <c r="I48" s="16" t="s">
        <v>88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2:21" ht="13.2" x14ac:dyDescent="0.25">
      <c r="B49" s="192" t="s">
        <v>287</v>
      </c>
      <c r="C49" s="3" t="s">
        <v>4</v>
      </c>
      <c r="D49" s="4" t="s">
        <v>5</v>
      </c>
      <c r="E49" s="22" t="s">
        <v>86</v>
      </c>
      <c r="F49" s="213" t="s">
        <v>4</v>
      </c>
      <c r="G49" s="214" t="s">
        <v>4</v>
      </c>
      <c r="H49" s="215" t="s">
        <v>5</v>
      </c>
      <c r="I49" s="4" t="s">
        <v>4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38"/>
    </row>
    <row r="50" spans="2:21" ht="13.2" x14ac:dyDescent="0.25">
      <c r="B50" s="194" t="s">
        <v>51</v>
      </c>
      <c r="C50" s="110">
        <v>21587</v>
      </c>
      <c r="D50" s="86">
        <v>22.3</v>
      </c>
      <c r="E50" s="83">
        <v>-1</v>
      </c>
      <c r="F50" s="245">
        <v>5523</v>
      </c>
      <c r="G50" s="217">
        <v>7595</v>
      </c>
      <c r="H50" s="246">
        <v>34.5</v>
      </c>
      <c r="I50" s="19">
        <v>35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38"/>
    </row>
    <row r="51" spans="2:21" ht="13.2" x14ac:dyDescent="0.25">
      <c r="B51" s="195" t="s">
        <v>52</v>
      </c>
      <c r="C51" s="111">
        <v>5190</v>
      </c>
      <c r="D51" s="87">
        <v>5.4</v>
      </c>
      <c r="E51" s="84">
        <v>0.4</v>
      </c>
      <c r="F51" s="208">
        <v>2691</v>
      </c>
      <c r="G51" s="220">
        <v>3645</v>
      </c>
      <c r="H51" s="209">
        <v>16.5</v>
      </c>
      <c r="I51" s="20">
        <v>70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38"/>
    </row>
    <row r="52" spans="2:21" ht="13.2" x14ac:dyDescent="0.25">
      <c r="B52" s="195" t="s">
        <v>53</v>
      </c>
      <c r="C52" s="111">
        <v>20800</v>
      </c>
      <c r="D52" s="87">
        <v>21.5</v>
      </c>
      <c r="E52" s="84">
        <v>0.6</v>
      </c>
      <c r="F52" s="208">
        <v>4941</v>
      </c>
      <c r="G52" s="220">
        <v>6664</v>
      </c>
      <c r="H52" s="209">
        <v>30.2</v>
      </c>
      <c r="I52" s="117">
        <v>32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138"/>
    </row>
    <row r="53" spans="2:21" ht="13.2" x14ac:dyDescent="0.25">
      <c r="B53" s="195" t="s">
        <v>125</v>
      </c>
      <c r="C53" s="111">
        <v>40115</v>
      </c>
      <c r="D53" s="87">
        <v>41.5</v>
      </c>
      <c r="E53" s="84">
        <v>0.2</v>
      </c>
      <c r="F53" s="208">
        <v>1145</v>
      </c>
      <c r="G53" s="220">
        <v>1237</v>
      </c>
      <c r="H53" s="209">
        <v>5.6</v>
      </c>
      <c r="I53" s="20">
        <v>3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138"/>
    </row>
    <row r="54" spans="2:21" ht="13.8" thickBot="1" x14ac:dyDescent="0.3">
      <c r="B54" s="196" t="s">
        <v>54</v>
      </c>
      <c r="C54" s="112">
        <v>9078</v>
      </c>
      <c r="D54" s="88">
        <v>9.4</v>
      </c>
      <c r="E54" s="85">
        <v>-0.2</v>
      </c>
      <c r="F54" s="247">
        <v>2578</v>
      </c>
      <c r="G54" s="223">
        <v>2899</v>
      </c>
      <c r="H54" s="227">
        <v>13.2</v>
      </c>
      <c r="I54" s="140">
        <v>32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138"/>
    </row>
    <row r="55" spans="2:21" ht="13.2" x14ac:dyDescent="0.25">
      <c r="B55" s="195" t="s">
        <v>13</v>
      </c>
      <c r="C55" s="113">
        <v>96770</v>
      </c>
      <c r="D55" s="100">
        <v>100</v>
      </c>
      <c r="E55" s="82">
        <v>0</v>
      </c>
      <c r="F55" s="207">
        <v>16878</v>
      </c>
      <c r="G55" s="199">
        <v>22040</v>
      </c>
      <c r="H55" s="210">
        <v>100</v>
      </c>
      <c r="I55" s="139">
        <v>23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138"/>
    </row>
    <row r="56" spans="2:21" ht="24.9" customHeight="1" thickBot="1" x14ac:dyDescent="0.3">
      <c r="B56" s="212" t="s">
        <v>103</v>
      </c>
      <c r="C56" s="112">
        <v>1674</v>
      </c>
      <c r="D56" s="88" t="s">
        <v>6</v>
      </c>
      <c r="E56" s="85" t="s">
        <v>6</v>
      </c>
      <c r="F56" s="247">
        <v>315</v>
      </c>
      <c r="G56" s="223">
        <v>387</v>
      </c>
      <c r="H56" s="227" t="s">
        <v>6</v>
      </c>
      <c r="I56" s="21">
        <v>23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1" ht="13.2" x14ac:dyDescent="0.25">
      <c r="B57" s="198" t="s">
        <v>7</v>
      </c>
      <c r="C57" s="113">
        <v>98444</v>
      </c>
      <c r="D57" s="81" t="s">
        <v>6</v>
      </c>
      <c r="E57" s="82" t="s">
        <v>6</v>
      </c>
      <c r="F57" s="207">
        <v>17193</v>
      </c>
      <c r="G57" s="179">
        <v>22427</v>
      </c>
      <c r="H57" s="210" t="s">
        <v>6</v>
      </c>
      <c r="I57" s="139">
        <v>23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1" x14ac:dyDescent="0.25"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1" ht="12" x14ac:dyDescent="0.25">
      <c r="B59" s="65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1" x14ac:dyDescent="0.25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2" spans="2:21" s="34" customFormat="1" x14ac:dyDescent="0.25"/>
    <row r="65" spans="2:42" ht="13.2" x14ac:dyDescent="0.25">
      <c r="B65" s="46" t="s">
        <v>213</v>
      </c>
      <c r="C65" s="409">
        <v>40490</v>
      </c>
      <c r="D65" s="409"/>
    </row>
    <row r="66" spans="2:42" x14ac:dyDescent="0.25">
      <c r="B66" t="s">
        <v>218</v>
      </c>
    </row>
    <row r="67" spans="2:42" ht="48.6" thickBot="1" x14ac:dyDescent="0.3">
      <c r="B67" s="191"/>
      <c r="C67" s="410" t="s">
        <v>85</v>
      </c>
      <c r="D67" s="411"/>
      <c r="E67" s="412"/>
      <c r="F67" s="176" t="s">
        <v>87</v>
      </c>
      <c r="G67" s="413" t="s">
        <v>0</v>
      </c>
      <c r="H67" s="414"/>
      <c r="I67" s="16" t="s">
        <v>88</v>
      </c>
    </row>
    <row r="68" spans="2:42" ht="24" x14ac:dyDescent="0.25">
      <c r="B68" s="192" t="s">
        <v>126</v>
      </c>
      <c r="C68" s="3" t="s">
        <v>4</v>
      </c>
      <c r="D68" s="4" t="s">
        <v>5</v>
      </c>
      <c r="E68" s="22" t="s">
        <v>86</v>
      </c>
      <c r="F68" s="213" t="s">
        <v>4</v>
      </c>
      <c r="G68" s="214" t="s">
        <v>4</v>
      </c>
      <c r="H68" s="215" t="s">
        <v>5</v>
      </c>
      <c r="I68" s="4" t="s">
        <v>4</v>
      </c>
    </row>
    <row r="69" spans="2:42" ht="13.2" x14ac:dyDescent="0.25">
      <c r="B69" s="194">
        <v>-30</v>
      </c>
      <c r="C69" s="93">
        <v>10757</v>
      </c>
      <c r="D69" s="86">
        <v>24.6</v>
      </c>
      <c r="E69" s="37">
        <v>2.2000000000000002</v>
      </c>
      <c r="F69" s="245">
        <v>692</v>
      </c>
      <c r="G69" s="217">
        <v>832</v>
      </c>
      <c r="H69" s="246">
        <v>6.3</v>
      </c>
      <c r="I69" s="19">
        <v>8</v>
      </c>
      <c r="J69" s="141"/>
    </row>
    <row r="70" spans="2:42" ht="13.2" x14ac:dyDescent="0.25">
      <c r="B70" s="195">
        <v>40</v>
      </c>
      <c r="C70" s="94">
        <v>16159</v>
      </c>
      <c r="D70" s="87">
        <v>36.9</v>
      </c>
      <c r="E70" s="97">
        <v>-0.5</v>
      </c>
      <c r="F70" s="208">
        <v>2517</v>
      </c>
      <c r="G70" s="220">
        <v>3137</v>
      </c>
      <c r="H70" s="209">
        <v>23.6</v>
      </c>
      <c r="I70" s="20">
        <v>19</v>
      </c>
      <c r="J70" s="141"/>
    </row>
    <row r="71" spans="2:42" ht="13.2" x14ac:dyDescent="0.25">
      <c r="B71" s="195">
        <v>50</v>
      </c>
      <c r="C71" s="94">
        <v>8634</v>
      </c>
      <c r="D71" s="87">
        <v>19.7</v>
      </c>
      <c r="E71" s="97">
        <v>-1.3</v>
      </c>
      <c r="F71" s="208">
        <v>2602</v>
      </c>
      <c r="G71" s="220">
        <v>3383</v>
      </c>
      <c r="H71" s="209">
        <v>25.5</v>
      </c>
      <c r="I71" s="20">
        <v>39</v>
      </c>
      <c r="J71" s="141"/>
    </row>
    <row r="72" spans="2:42" ht="13.2" x14ac:dyDescent="0.25">
      <c r="B72" s="195">
        <v>60</v>
      </c>
      <c r="C72" s="94">
        <v>3261</v>
      </c>
      <c r="D72" s="87">
        <v>7.4</v>
      </c>
      <c r="E72" s="97">
        <v>-0.1</v>
      </c>
      <c r="F72" s="208">
        <v>1336</v>
      </c>
      <c r="G72" s="220">
        <v>1951</v>
      </c>
      <c r="H72" s="209">
        <v>14.7</v>
      </c>
      <c r="I72" s="20">
        <v>60</v>
      </c>
      <c r="J72" s="141"/>
    </row>
    <row r="73" spans="2:42" ht="13.2" x14ac:dyDescent="0.25">
      <c r="B73" s="195">
        <v>70</v>
      </c>
      <c r="C73" s="94">
        <v>435</v>
      </c>
      <c r="D73" s="87">
        <v>1</v>
      </c>
      <c r="E73" s="97">
        <v>-0.1</v>
      </c>
      <c r="F73" s="208">
        <v>152</v>
      </c>
      <c r="G73" s="220">
        <v>203</v>
      </c>
      <c r="H73" s="209">
        <v>1.5</v>
      </c>
      <c r="I73" s="20">
        <v>47</v>
      </c>
      <c r="J73" s="141"/>
      <c r="K73" s="7" t="s">
        <v>289</v>
      </c>
    </row>
    <row r="74" spans="2:42" ht="13.2" x14ac:dyDescent="0.25">
      <c r="B74" s="195">
        <v>80</v>
      </c>
      <c r="C74" s="94">
        <v>3519</v>
      </c>
      <c r="D74" s="87">
        <v>8</v>
      </c>
      <c r="E74" s="97">
        <v>-0.6</v>
      </c>
      <c r="F74" s="208">
        <v>1918</v>
      </c>
      <c r="G74" s="220">
        <v>2890</v>
      </c>
      <c r="H74" s="209">
        <v>21.8</v>
      </c>
      <c r="I74" s="20">
        <v>82</v>
      </c>
      <c r="J74" s="141"/>
      <c r="N74" s="28"/>
      <c r="O74" s="28"/>
      <c r="P74" s="28"/>
      <c r="Q74" s="28"/>
      <c r="R74" s="28"/>
    </row>
    <row r="75" spans="2:42" ht="13.2" x14ac:dyDescent="0.25">
      <c r="B75" s="195">
        <v>100</v>
      </c>
      <c r="C75" s="94">
        <v>821</v>
      </c>
      <c r="D75" s="87">
        <v>1.9</v>
      </c>
      <c r="E75" s="97">
        <v>0.2</v>
      </c>
      <c r="F75" s="208">
        <v>435</v>
      </c>
      <c r="G75" s="220">
        <v>718</v>
      </c>
      <c r="H75" s="209">
        <v>5.4</v>
      </c>
      <c r="I75" s="20">
        <v>87</v>
      </c>
      <c r="J75" s="141"/>
      <c r="N75" s="28"/>
      <c r="O75" s="28"/>
      <c r="P75" s="28"/>
      <c r="Q75" s="28"/>
      <c r="R75" s="28"/>
    </row>
    <row r="76" spans="2:42" ht="13.2" x14ac:dyDescent="0.25">
      <c r="B76" s="195">
        <v>120</v>
      </c>
      <c r="C76" s="94">
        <v>152</v>
      </c>
      <c r="D76" s="87">
        <v>0.3</v>
      </c>
      <c r="E76" s="97">
        <v>0.1</v>
      </c>
      <c r="F76" s="208">
        <v>77</v>
      </c>
      <c r="G76" s="220">
        <v>126</v>
      </c>
      <c r="H76" s="209">
        <v>0.9</v>
      </c>
      <c r="I76" s="20">
        <v>83</v>
      </c>
      <c r="J76" s="141"/>
      <c r="N76" s="28"/>
      <c r="O76" s="28"/>
      <c r="P76" s="28"/>
      <c r="Q76" s="28"/>
      <c r="R76" s="28"/>
    </row>
    <row r="77" spans="2:42" ht="13.8" thickBot="1" x14ac:dyDescent="0.3">
      <c r="B77" s="196" t="s">
        <v>1</v>
      </c>
      <c r="C77" s="95">
        <v>57</v>
      </c>
      <c r="D77" s="88">
        <v>0.1</v>
      </c>
      <c r="E77" s="98">
        <v>0</v>
      </c>
      <c r="F77" s="247">
        <v>28</v>
      </c>
      <c r="G77" s="223">
        <v>37</v>
      </c>
      <c r="H77" s="227">
        <v>0.3</v>
      </c>
      <c r="I77" s="21">
        <v>65</v>
      </c>
      <c r="J77" s="141"/>
      <c r="N77" s="28"/>
      <c r="O77" s="28"/>
      <c r="P77" s="28"/>
      <c r="Q77" s="28"/>
      <c r="R77" s="28"/>
    </row>
    <row r="78" spans="2:42" ht="24.9" customHeight="1" x14ac:dyDescent="0.25">
      <c r="B78" s="195" t="s">
        <v>13</v>
      </c>
      <c r="C78" s="96">
        <v>43795</v>
      </c>
      <c r="D78" s="100">
        <v>100</v>
      </c>
      <c r="E78" s="99">
        <v>0</v>
      </c>
      <c r="F78" s="207">
        <v>9757</v>
      </c>
      <c r="G78" s="199">
        <v>13277</v>
      </c>
      <c r="H78" s="210">
        <v>100</v>
      </c>
      <c r="I78" s="139">
        <v>30</v>
      </c>
      <c r="N78" s="28"/>
      <c r="O78" s="28"/>
      <c r="P78" s="28"/>
      <c r="Q78" s="28"/>
      <c r="R78" s="28"/>
    </row>
    <row r="79" spans="2:42" ht="13.8" thickBot="1" x14ac:dyDescent="0.3">
      <c r="B79" s="212" t="s">
        <v>103</v>
      </c>
      <c r="C79" s="95">
        <v>54649</v>
      </c>
      <c r="D79" s="88" t="s">
        <v>6</v>
      </c>
      <c r="E79" s="98" t="s">
        <v>6</v>
      </c>
      <c r="F79" s="247">
        <v>7436</v>
      </c>
      <c r="G79" s="223">
        <v>9150</v>
      </c>
      <c r="H79" s="227" t="s">
        <v>6</v>
      </c>
      <c r="I79" s="140">
        <v>17</v>
      </c>
      <c r="N79" s="28"/>
      <c r="O79" s="28"/>
      <c r="P79" s="28"/>
      <c r="Q79" s="28"/>
      <c r="R79" s="28"/>
    </row>
    <row r="80" spans="2:42" ht="13.2" x14ac:dyDescent="0.25">
      <c r="B80" s="198" t="s">
        <v>7</v>
      </c>
      <c r="C80" s="96">
        <v>98444</v>
      </c>
      <c r="D80" s="81" t="s">
        <v>6</v>
      </c>
      <c r="E80" s="99" t="s">
        <v>6</v>
      </c>
      <c r="F80" s="207">
        <v>17193</v>
      </c>
      <c r="G80" s="179">
        <v>22427</v>
      </c>
      <c r="H80" s="210" t="s">
        <v>6</v>
      </c>
      <c r="I80" s="169">
        <v>23</v>
      </c>
      <c r="N80" s="28"/>
      <c r="O80" s="28"/>
      <c r="P80" s="28"/>
      <c r="Q80" s="28"/>
      <c r="R80" s="28"/>
      <c r="AN80" s="46" t="s">
        <v>213</v>
      </c>
      <c r="AO80" s="409">
        <v>40490</v>
      </c>
      <c r="AP80" s="409"/>
    </row>
    <row r="81" spans="2:54" ht="12" x14ac:dyDescent="0.25">
      <c r="AN81" s="273" t="s">
        <v>219</v>
      </c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183"/>
    </row>
    <row r="82" spans="2:54" ht="12" x14ac:dyDescent="0.25">
      <c r="B82" s="65"/>
      <c r="AN82" s="275"/>
      <c r="AO82" s="427" t="s">
        <v>328</v>
      </c>
      <c r="AP82" s="421"/>
      <c r="AQ82" s="421"/>
      <c r="AR82" s="421"/>
      <c r="AS82" s="421"/>
      <c r="AT82" s="421"/>
      <c r="AU82" s="421"/>
      <c r="AV82" s="421"/>
      <c r="AW82" s="421"/>
      <c r="AX82" s="421"/>
      <c r="AY82" s="421"/>
      <c r="AZ82" s="421"/>
      <c r="BA82" s="421"/>
      <c r="BB82" s="421"/>
    </row>
    <row r="83" spans="2:54" ht="19.5" customHeight="1" x14ac:dyDescent="0.2">
      <c r="AN83" s="419" t="s">
        <v>327</v>
      </c>
      <c r="AO83" s="27"/>
      <c r="AP83" s="244"/>
      <c r="AQ83" s="73"/>
      <c r="AR83" s="244"/>
      <c r="AS83" s="75"/>
      <c r="AT83" s="279"/>
      <c r="AU83" s="75"/>
      <c r="AV83" s="267"/>
      <c r="AW83" s="75"/>
      <c r="AX83" s="279"/>
      <c r="AY83" s="75"/>
      <c r="AZ83" s="267"/>
      <c r="BA83" s="415" t="s">
        <v>303</v>
      </c>
      <c r="BB83" s="183"/>
    </row>
    <row r="84" spans="2:54" ht="15" customHeight="1" thickBot="1" x14ac:dyDescent="0.3">
      <c r="AN84" s="420"/>
      <c r="AO84" s="167">
        <v>-30</v>
      </c>
      <c r="AP84" s="257">
        <v>40</v>
      </c>
      <c r="AQ84" s="71">
        <v>50</v>
      </c>
      <c r="AR84" s="260">
        <v>60</v>
      </c>
      <c r="AS84" s="71">
        <v>70</v>
      </c>
      <c r="AT84" s="257">
        <v>80</v>
      </c>
      <c r="AU84" s="71">
        <v>100</v>
      </c>
      <c r="AV84" s="261">
        <v>120</v>
      </c>
      <c r="AW84" s="150" t="s">
        <v>244</v>
      </c>
      <c r="AX84" s="260" t="s">
        <v>245</v>
      </c>
      <c r="AY84" s="74" t="s">
        <v>246</v>
      </c>
      <c r="AZ84" s="268" t="s">
        <v>247</v>
      </c>
      <c r="BA84" s="416"/>
      <c r="BB84" s="269" t="s">
        <v>7</v>
      </c>
    </row>
    <row r="85" spans="2:54" ht="12" x14ac:dyDescent="0.25">
      <c r="AN85" s="175">
        <v>-30</v>
      </c>
      <c r="AO85" s="156">
        <v>7574</v>
      </c>
      <c r="AP85" s="276">
        <v>483</v>
      </c>
      <c r="AQ85" s="155">
        <v>144</v>
      </c>
      <c r="AR85" s="175">
        <v>16</v>
      </c>
      <c r="AS85" s="155">
        <v>3</v>
      </c>
      <c r="AT85" s="175">
        <v>16</v>
      </c>
      <c r="AU85" s="155">
        <v>1</v>
      </c>
      <c r="AV85" s="280">
        <v>0</v>
      </c>
      <c r="AW85" s="158">
        <v>89</v>
      </c>
      <c r="AX85" s="175">
        <v>42</v>
      </c>
      <c r="AY85" s="155">
        <v>5</v>
      </c>
      <c r="AZ85" s="175">
        <v>846</v>
      </c>
      <c r="BA85" s="159">
        <f>BB85-SUM(AO85:AZ85)</f>
        <v>1538</v>
      </c>
      <c r="BB85" s="284">
        <v>10757</v>
      </c>
    </row>
    <row r="86" spans="2:54" ht="12" x14ac:dyDescent="0.25">
      <c r="AN86" s="255">
        <v>40</v>
      </c>
      <c r="AO86" s="155">
        <v>476</v>
      </c>
      <c r="AP86" s="302">
        <v>11203</v>
      </c>
      <c r="AQ86" s="160">
        <v>376</v>
      </c>
      <c r="AR86" s="302">
        <v>89</v>
      </c>
      <c r="AS86" s="160">
        <v>4</v>
      </c>
      <c r="AT86" s="302">
        <v>35</v>
      </c>
      <c r="AU86" s="160">
        <v>3</v>
      </c>
      <c r="AV86" s="281">
        <v>0</v>
      </c>
      <c r="AW86" s="160">
        <v>291</v>
      </c>
      <c r="AX86" s="302">
        <v>117</v>
      </c>
      <c r="AY86" s="160">
        <v>8</v>
      </c>
      <c r="AZ86" s="281">
        <v>1219</v>
      </c>
      <c r="BA86" s="161">
        <f t="shared" ref="BA86:BA94" si="25">BB86-SUM(AO86:AZ86)</f>
        <v>2338</v>
      </c>
      <c r="BB86" s="278">
        <v>16159</v>
      </c>
    </row>
    <row r="87" spans="2:54" ht="12" x14ac:dyDescent="0.25">
      <c r="AN87" s="255">
        <v>50</v>
      </c>
      <c r="AO87" s="155">
        <v>91</v>
      </c>
      <c r="AP87" s="302">
        <v>344</v>
      </c>
      <c r="AQ87" s="160">
        <v>5198</v>
      </c>
      <c r="AR87" s="302">
        <v>109</v>
      </c>
      <c r="AS87" s="160">
        <v>6</v>
      </c>
      <c r="AT87" s="302">
        <v>43</v>
      </c>
      <c r="AU87" s="160">
        <v>3</v>
      </c>
      <c r="AV87" s="281">
        <v>0</v>
      </c>
      <c r="AW87" s="160">
        <v>231</v>
      </c>
      <c r="AX87" s="302">
        <v>72</v>
      </c>
      <c r="AY87" s="160">
        <v>11</v>
      </c>
      <c r="AZ87" s="281">
        <v>1304</v>
      </c>
      <c r="BA87" s="161">
        <f t="shared" si="25"/>
        <v>1222</v>
      </c>
      <c r="BB87" s="278">
        <v>8634</v>
      </c>
    </row>
    <row r="88" spans="2:54" ht="12" x14ac:dyDescent="0.25">
      <c r="AN88" s="255">
        <v>60</v>
      </c>
      <c r="AO88" s="155">
        <v>22</v>
      </c>
      <c r="AP88" s="302">
        <v>78</v>
      </c>
      <c r="AQ88" s="160">
        <v>99</v>
      </c>
      <c r="AR88" s="302">
        <v>1759</v>
      </c>
      <c r="AS88" s="160">
        <v>4</v>
      </c>
      <c r="AT88" s="302">
        <v>59</v>
      </c>
      <c r="AU88" s="160">
        <v>3</v>
      </c>
      <c r="AV88" s="281">
        <v>0</v>
      </c>
      <c r="AW88" s="160">
        <v>31</v>
      </c>
      <c r="AX88" s="302">
        <v>11</v>
      </c>
      <c r="AY88" s="160">
        <v>8</v>
      </c>
      <c r="AZ88" s="281">
        <v>780</v>
      </c>
      <c r="BA88" s="161">
        <f t="shared" si="25"/>
        <v>407</v>
      </c>
      <c r="BB88" s="278">
        <v>3261</v>
      </c>
    </row>
    <row r="89" spans="2:54" ht="12" x14ac:dyDescent="0.25">
      <c r="AN89" s="255">
        <v>70</v>
      </c>
      <c r="AO89" s="155">
        <v>0</v>
      </c>
      <c r="AP89" s="302">
        <v>5</v>
      </c>
      <c r="AQ89" s="160">
        <v>8</v>
      </c>
      <c r="AR89" s="302">
        <v>7</v>
      </c>
      <c r="AS89" s="160">
        <v>262</v>
      </c>
      <c r="AT89" s="302">
        <v>10</v>
      </c>
      <c r="AU89" s="160">
        <v>0</v>
      </c>
      <c r="AV89" s="281">
        <v>0</v>
      </c>
      <c r="AW89" s="160">
        <v>1</v>
      </c>
      <c r="AX89" s="302">
        <v>1</v>
      </c>
      <c r="AY89" s="160">
        <v>8</v>
      </c>
      <c r="AZ89" s="281">
        <v>69</v>
      </c>
      <c r="BA89" s="161">
        <f t="shared" si="25"/>
        <v>64</v>
      </c>
      <c r="BB89" s="278">
        <v>435</v>
      </c>
    </row>
    <row r="90" spans="2:54" ht="12" x14ac:dyDescent="0.25">
      <c r="AN90" s="255">
        <v>80</v>
      </c>
      <c r="AO90" s="155">
        <v>17</v>
      </c>
      <c r="AP90" s="302">
        <v>25</v>
      </c>
      <c r="AQ90" s="160">
        <v>40</v>
      </c>
      <c r="AR90" s="302">
        <v>22</v>
      </c>
      <c r="AS90" s="160">
        <v>20</v>
      </c>
      <c r="AT90" s="302">
        <v>1605</v>
      </c>
      <c r="AU90" s="160">
        <v>20</v>
      </c>
      <c r="AV90" s="281">
        <v>2</v>
      </c>
      <c r="AW90" s="160">
        <v>11</v>
      </c>
      <c r="AX90" s="302">
        <v>9</v>
      </c>
      <c r="AY90" s="160">
        <v>129</v>
      </c>
      <c r="AZ90" s="281">
        <v>1271</v>
      </c>
      <c r="BA90" s="161">
        <f t="shared" si="25"/>
        <v>348</v>
      </c>
      <c r="BB90" s="278">
        <v>3519</v>
      </c>
    </row>
    <row r="91" spans="2:54" ht="12" x14ac:dyDescent="0.25">
      <c r="AN91" s="255">
        <v>100</v>
      </c>
      <c r="AO91" s="155">
        <v>2</v>
      </c>
      <c r="AP91" s="302">
        <v>6</v>
      </c>
      <c r="AQ91" s="160">
        <v>5</v>
      </c>
      <c r="AR91" s="302">
        <v>9</v>
      </c>
      <c r="AS91" s="160">
        <v>2</v>
      </c>
      <c r="AT91" s="302">
        <v>11</v>
      </c>
      <c r="AU91" s="160">
        <v>361</v>
      </c>
      <c r="AV91" s="281">
        <v>1</v>
      </c>
      <c r="AW91" s="160">
        <v>5</v>
      </c>
      <c r="AX91" s="302">
        <v>1</v>
      </c>
      <c r="AY91" s="160">
        <v>70</v>
      </c>
      <c r="AZ91" s="281">
        <v>257</v>
      </c>
      <c r="BA91" s="161">
        <f t="shared" si="25"/>
        <v>91</v>
      </c>
      <c r="BB91" s="278">
        <v>821</v>
      </c>
    </row>
    <row r="92" spans="2:54" ht="12" x14ac:dyDescent="0.25">
      <c r="AN92" s="255">
        <v>120</v>
      </c>
      <c r="AO92" s="155">
        <v>1</v>
      </c>
      <c r="AP92" s="302">
        <v>1</v>
      </c>
      <c r="AQ92" s="160">
        <v>1</v>
      </c>
      <c r="AR92" s="302">
        <v>0</v>
      </c>
      <c r="AS92" s="160">
        <v>0</v>
      </c>
      <c r="AT92" s="302">
        <v>1</v>
      </c>
      <c r="AU92" s="160">
        <v>1</v>
      </c>
      <c r="AV92" s="281">
        <v>65</v>
      </c>
      <c r="AW92" s="160">
        <v>0</v>
      </c>
      <c r="AX92" s="302">
        <v>1</v>
      </c>
      <c r="AY92" s="160">
        <v>9</v>
      </c>
      <c r="AZ92" s="281">
        <v>59</v>
      </c>
      <c r="BA92" s="161">
        <f t="shared" si="25"/>
        <v>13</v>
      </c>
      <c r="BB92" s="278">
        <v>152</v>
      </c>
    </row>
    <row r="93" spans="2:54" ht="12.6" thickBot="1" x14ac:dyDescent="0.3">
      <c r="AN93" s="256" t="s">
        <v>302</v>
      </c>
      <c r="AO93" s="157">
        <f>AO94-SUM(AO85:AO92)</f>
        <v>421</v>
      </c>
      <c r="AP93" s="277">
        <f t="shared" ref="AP93:BA93" si="26">AP94-SUM(AP85:AP92)</f>
        <v>656</v>
      </c>
      <c r="AQ93" s="162">
        <f t="shared" si="26"/>
        <v>274</v>
      </c>
      <c r="AR93" s="277">
        <f t="shared" si="26"/>
        <v>108</v>
      </c>
      <c r="AS93" s="162">
        <f t="shared" si="26"/>
        <v>16</v>
      </c>
      <c r="AT93" s="277">
        <f t="shared" si="26"/>
        <v>90</v>
      </c>
      <c r="AU93" s="162">
        <f t="shared" si="26"/>
        <v>32</v>
      </c>
      <c r="AV93" s="282">
        <f t="shared" si="26"/>
        <v>3</v>
      </c>
      <c r="AW93" s="162">
        <f t="shared" si="26"/>
        <v>711</v>
      </c>
      <c r="AX93" s="277">
        <f t="shared" si="26"/>
        <v>303</v>
      </c>
      <c r="AY93" s="162">
        <f t="shared" si="26"/>
        <v>156</v>
      </c>
      <c r="AZ93" s="282">
        <f t="shared" si="26"/>
        <v>7464</v>
      </c>
      <c r="BA93" s="163">
        <f t="shared" si="26"/>
        <v>44472</v>
      </c>
      <c r="BB93" s="285">
        <f>BB94-SUM(BB85:BB92)</f>
        <v>54706</v>
      </c>
    </row>
    <row r="94" spans="2:54" ht="12" x14ac:dyDescent="0.25">
      <c r="AN94" s="203" t="s">
        <v>7</v>
      </c>
      <c r="AO94" s="164">
        <v>8604</v>
      </c>
      <c r="AP94" s="278">
        <v>12801</v>
      </c>
      <c r="AQ94" s="165">
        <v>6145</v>
      </c>
      <c r="AR94" s="278">
        <v>2119</v>
      </c>
      <c r="AS94" s="165">
        <v>317</v>
      </c>
      <c r="AT94" s="278">
        <v>1870</v>
      </c>
      <c r="AU94" s="165">
        <v>424</v>
      </c>
      <c r="AV94" s="283">
        <v>71</v>
      </c>
      <c r="AW94" s="165">
        <v>1370</v>
      </c>
      <c r="AX94" s="278">
        <v>557</v>
      </c>
      <c r="AY94" s="165">
        <v>404</v>
      </c>
      <c r="AZ94" s="283">
        <v>13269</v>
      </c>
      <c r="BA94" s="166">
        <f t="shared" si="25"/>
        <v>50493</v>
      </c>
      <c r="BB94" s="278">
        <v>98444</v>
      </c>
    </row>
    <row r="96" spans="2:54" ht="13.2" x14ac:dyDescent="0.25">
      <c r="AN96" s="271" t="s">
        <v>217</v>
      </c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</row>
    <row r="97" spans="2:54" ht="12" x14ac:dyDescent="0.25">
      <c r="AN97" s="275"/>
      <c r="AO97" s="427" t="s">
        <v>328</v>
      </c>
      <c r="AP97" s="421"/>
      <c r="AQ97" s="421"/>
      <c r="AR97" s="421"/>
      <c r="AS97" s="421"/>
      <c r="AT97" s="421"/>
      <c r="AU97" s="421"/>
      <c r="AV97" s="421"/>
      <c r="AW97" s="421"/>
      <c r="AX97" s="421"/>
      <c r="AY97" s="421"/>
      <c r="AZ97" s="421"/>
      <c r="BA97" s="421"/>
      <c r="BB97" s="421"/>
    </row>
    <row r="98" spans="2:54" ht="19.5" customHeight="1" x14ac:dyDescent="0.2">
      <c r="AN98" s="419" t="s">
        <v>327</v>
      </c>
      <c r="AO98" s="27"/>
      <c r="AP98" s="244"/>
      <c r="AQ98" s="73"/>
      <c r="AR98" s="244"/>
      <c r="AS98" s="75"/>
      <c r="AT98" s="279"/>
      <c r="AU98" s="75"/>
      <c r="AV98" s="267"/>
      <c r="AW98" s="75"/>
      <c r="AX98" s="279"/>
      <c r="AY98" s="75"/>
      <c r="AZ98" s="267"/>
      <c r="BA98" s="415" t="s">
        <v>303</v>
      </c>
      <c r="BB98" s="183"/>
    </row>
    <row r="99" spans="2:54" ht="15" customHeight="1" thickBot="1" x14ac:dyDescent="0.3">
      <c r="AN99" s="420"/>
      <c r="AO99" s="167">
        <v>-30</v>
      </c>
      <c r="AP99" s="257">
        <v>40</v>
      </c>
      <c r="AQ99" s="71">
        <v>50</v>
      </c>
      <c r="AR99" s="260">
        <v>60</v>
      </c>
      <c r="AS99" s="71">
        <v>70</v>
      </c>
      <c r="AT99" s="257">
        <v>80</v>
      </c>
      <c r="AU99" s="71">
        <v>100</v>
      </c>
      <c r="AV99" s="261">
        <v>120</v>
      </c>
      <c r="AW99" s="150" t="s">
        <v>244</v>
      </c>
      <c r="AX99" s="260" t="s">
        <v>245</v>
      </c>
      <c r="AY99" s="74" t="s">
        <v>246</v>
      </c>
      <c r="AZ99" s="268" t="s">
        <v>247</v>
      </c>
      <c r="BA99" s="416"/>
      <c r="BB99" s="269" t="s">
        <v>7</v>
      </c>
    </row>
    <row r="100" spans="2:54" ht="12" x14ac:dyDescent="0.25">
      <c r="AN100" s="175">
        <v>-30</v>
      </c>
      <c r="AO100" s="156">
        <v>229</v>
      </c>
      <c r="AP100" s="276">
        <v>38</v>
      </c>
      <c r="AQ100" s="155">
        <v>27</v>
      </c>
      <c r="AR100" s="175">
        <v>5</v>
      </c>
      <c r="AS100" s="155">
        <v>0</v>
      </c>
      <c r="AT100" s="175">
        <v>3</v>
      </c>
      <c r="AU100" s="155">
        <v>0</v>
      </c>
      <c r="AV100" s="280">
        <v>0</v>
      </c>
      <c r="AW100" s="158">
        <v>81</v>
      </c>
      <c r="AX100" s="175">
        <v>38</v>
      </c>
      <c r="AY100" s="155">
        <v>2</v>
      </c>
      <c r="AZ100" s="175">
        <v>372</v>
      </c>
      <c r="BA100" s="159">
        <f>BB100-SUM(AO100:AZ100)</f>
        <v>37</v>
      </c>
      <c r="BB100" s="284">
        <v>832</v>
      </c>
    </row>
    <row r="101" spans="2:54" ht="12" x14ac:dyDescent="0.25">
      <c r="AN101" s="255">
        <v>40</v>
      </c>
      <c r="AO101" s="155">
        <v>42</v>
      </c>
      <c r="AP101" s="302">
        <v>1381</v>
      </c>
      <c r="AQ101" s="160">
        <v>161</v>
      </c>
      <c r="AR101" s="302">
        <v>42</v>
      </c>
      <c r="AS101" s="160">
        <v>1</v>
      </c>
      <c r="AT101" s="302">
        <v>15</v>
      </c>
      <c r="AU101" s="160">
        <v>6</v>
      </c>
      <c r="AV101" s="281">
        <v>0</v>
      </c>
      <c r="AW101" s="160">
        <v>245</v>
      </c>
      <c r="AX101" s="302">
        <v>129</v>
      </c>
      <c r="AY101" s="160">
        <v>6</v>
      </c>
      <c r="AZ101" s="281">
        <v>865</v>
      </c>
      <c r="BA101" s="161">
        <f t="shared" ref="BA101:BA109" si="27">BB101-SUM(AO101:AZ101)</f>
        <v>244</v>
      </c>
      <c r="BB101" s="278">
        <v>3137</v>
      </c>
    </row>
    <row r="102" spans="2:54" ht="12" x14ac:dyDescent="0.25">
      <c r="AN102" s="255">
        <v>50</v>
      </c>
      <c r="AO102" s="155">
        <v>10</v>
      </c>
      <c r="AP102" s="302">
        <v>97</v>
      </c>
      <c r="AQ102" s="160">
        <v>1444</v>
      </c>
      <c r="AR102" s="302">
        <v>71</v>
      </c>
      <c r="AS102" s="160">
        <v>5</v>
      </c>
      <c r="AT102" s="302">
        <v>49</v>
      </c>
      <c r="AU102" s="160">
        <v>2</v>
      </c>
      <c r="AV102" s="281">
        <v>0</v>
      </c>
      <c r="AW102" s="160">
        <v>224</v>
      </c>
      <c r="AX102" s="302">
        <v>77</v>
      </c>
      <c r="AY102" s="160">
        <v>12</v>
      </c>
      <c r="AZ102" s="281">
        <v>1190</v>
      </c>
      <c r="BA102" s="161">
        <f t="shared" si="27"/>
        <v>202</v>
      </c>
      <c r="BB102" s="278">
        <v>3383</v>
      </c>
    </row>
    <row r="103" spans="2:54" ht="12" x14ac:dyDescent="0.25">
      <c r="AN103" s="255">
        <v>60</v>
      </c>
      <c r="AO103" s="155">
        <v>2</v>
      </c>
      <c r="AP103" s="302">
        <v>35</v>
      </c>
      <c r="AQ103" s="160">
        <v>94</v>
      </c>
      <c r="AR103" s="302">
        <v>782</v>
      </c>
      <c r="AS103" s="160">
        <v>1</v>
      </c>
      <c r="AT103" s="302">
        <v>37</v>
      </c>
      <c r="AU103" s="160">
        <v>3</v>
      </c>
      <c r="AV103" s="281">
        <v>0</v>
      </c>
      <c r="AW103" s="160">
        <v>37</v>
      </c>
      <c r="AX103" s="302">
        <v>13</v>
      </c>
      <c r="AY103" s="160">
        <v>9</v>
      </c>
      <c r="AZ103" s="281">
        <v>824</v>
      </c>
      <c r="BA103" s="161">
        <f t="shared" si="27"/>
        <v>114</v>
      </c>
      <c r="BB103" s="278">
        <v>1951</v>
      </c>
    </row>
    <row r="104" spans="2:54" ht="12" x14ac:dyDescent="0.25">
      <c r="AN104" s="255">
        <v>70</v>
      </c>
      <c r="AO104" s="155">
        <v>0</v>
      </c>
      <c r="AP104" s="302">
        <v>1</v>
      </c>
      <c r="AQ104" s="160">
        <v>3</v>
      </c>
      <c r="AR104" s="302">
        <v>2</v>
      </c>
      <c r="AS104" s="160">
        <v>97</v>
      </c>
      <c r="AT104" s="302">
        <v>3</v>
      </c>
      <c r="AU104" s="160">
        <v>0</v>
      </c>
      <c r="AV104" s="281">
        <v>0</v>
      </c>
      <c r="AW104" s="160">
        <v>1</v>
      </c>
      <c r="AX104" s="302">
        <v>1</v>
      </c>
      <c r="AY104" s="160">
        <v>9</v>
      </c>
      <c r="AZ104" s="281">
        <v>71</v>
      </c>
      <c r="BA104" s="161">
        <f t="shared" si="27"/>
        <v>15</v>
      </c>
      <c r="BB104" s="278">
        <v>203</v>
      </c>
    </row>
    <row r="105" spans="2:54" ht="12" x14ac:dyDescent="0.25">
      <c r="AN105" s="255">
        <v>80</v>
      </c>
      <c r="AO105" s="155">
        <v>5</v>
      </c>
      <c r="AP105" s="302">
        <v>12</v>
      </c>
      <c r="AQ105" s="160">
        <v>57</v>
      </c>
      <c r="AR105" s="302">
        <v>15</v>
      </c>
      <c r="AS105" s="160">
        <v>8</v>
      </c>
      <c r="AT105" s="302">
        <v>888</v>
      </c>
      <c r="AU105" s="160">
        <v>31</v>
      </c>
      <c r="AV105" s="281">
        <v>5</v>
      </c>
      <c r="AW105" s="160">
        <v>11</v>
      </c>
      <c r="AX105" s="302">
        <v>10</v>
      </c>
      <c r="AY105" s="160">
        <v>165</v>
      </c>
      <c r="AZ105" s="281">
        <v>1490</v>
      </c>
      <c r="BA105" s="161">
        <f t="shared" si="27"/>
        <v>193</v>
      </c>
      <c r="BB105" s="278">
        <v>2890</v>
      </c>
    </row>
    <row r="106" spans="2:54" ht="12" x14ac:dyDescent="0.25">
      <c r="AN106" s="255">
        <v>100</v>
      </c>
      <c r="AO106" s="155">
        <v>5</v>
      </c>
      <c r="AP106" s="302">
        <v>6</v>
      </c>
      <c r="AQ106" s="160">
        <v>11</v>
      </c>
      <c r="AR106" s="302">
        <v>10</v>
      </c>
      <c r="AS106" s="160">
        <v>2</v>
      </c>
      <c r="AT106" s="302">
        <v>16</v>
      </c>
      <c r="AU106" s="160">
        <v>207</v>
      </c>
      <c r="AV106" s="281">
        <v>0</v>
      </c>
      <c r="AW106" s="160">
        <v>4</v>
      </c>
      <c r="AX106" s="302">
        <v>1</v>
      </c>
      <c r="AY106" s="160">
        <v>108</v>
      </c>
      <c r="AZ106" s="281">
        <v>313</v>
      </c>
      <c r="BA106" s="161">
        <f t="shared" si="27"/>
        <v>35</v>
      </c>
      <c r="BB106" s="278">
        <v>718</v>
      </c>
    </row>
    <row r="107" spans="2:54" ht="12" x14ac:dyDescent="0.25">
      <c r="AN107" s="255">
        <v>120</v>
      </c>
      <c r="AO107" s="155">
        <v>0</v>
      </c>
      <c r="AP107" s="302">
        <v>0</v>
      </c>
      <c r="AQ107" s="160">
        <v>0</v>
      </c>
      <c r="AR107" s="302">
        <v>0</v>
      </c>
      <c r="AS107" s="160">
        <v>0</v>
      </c>
      <c r="AT107" s="302">
        <v>0</v>
      </c>
      <c r="AU107" s="160">
        <v>0</v>
      </c>
      <c r="AV107" s="281">
        <v>22</v>
      </c>
      <c r="AW107" s="160">
        <v>0</v>
      </c>
      <c r="AX107" s="302">
        <v>1</v>
      </c>
      <c r="AY107" s="160">
        <v>15</v>
      </c>
      <c r="AZ107" s="281">
        <v>80</v>
      </c>
      <c r="BA107" s="161">
        <f t="shared" si="27"/>
        <v>8</v>
      </c>
      <c r="BB107" s="278">
        <v>126</v>
      </c>
    </row>
    <row r="108" spans="2:54" ht="12.6" thickBot="1" x14ac:dyDescent="0.3">
      <c r="AN108" s="256" t="s">
        <v>302</v>
      </c>
      <c r="AO108" s="157">
        <f>AO109-SUM(AO100:AO107)</f>
        <v>22</v>
      </c>
      <c r="AP108" s="277">
        <f t="shared" ref="AP108" si="28">AP109-SUM(AP100:AP107)</f>
        <v>101</v>
      </c>
      <c r="AQ108" s="162">
        <f t="shared" ref="AQ108" si="29">AQ109-SUM(AQ100:AQ107)</f>
        <v>77</v>
      </c>
      <c r="AR108" s="277">
        <f t="shared" ref="AR108" si="30">AR109-SUM(AR100:AR107)</f>
        <v>36</v>
      </c>
      <c r="AS108" s="162">
        <f t="shared" ref="AS108" si="31">AS109-SUM(AS100:AS107)</f>
        <v>8</v>
      </c>
      <c r="AT108" s="277">
        <f t="shared" ref="AT108" si="32">AT109-SUM(AT100:AT107)</f>
        <v>51</v>
      </c>
      <c r="AU108" s="162">
        <f t="shared" ref="AU108" si="33">AU109-SUM(AU100:AU107)</f>
        <v>15</v>
      </c>
      <c r="AV108" s="282">
        <f t="shared" ref="AV108" si="34">AV109-SUM(AV100:AV107)</f>
        <v>1</v>
      </c>
      <c r="AW108" s="162">
        <f t="shared" ref="AW108" si="35">AW109-SUM(AW100:AW107)</f>
        <v>607</v>
      </c>
      <c r="AX108" s="277">
        <f t="shared" ref="AX108" si="36">AX109-SUM(AX100:AX107)</f>
        <v>298</v>
      </c>
      <c r="AY108" s="162">
        <f t="shared" ref="AY108" si="37">AY109-SUM(AY100:AY107)</f>
        <v>197</v>
      </c>
      <c r="AZ108" s="282">
        <f t="shared" ref="AZ108" si="38">AZ109-SUM(AZ100:AZ107)</f>
        <v>4441</v>
      </c>
      <c r="BA108" s="163">
        <f t="shared" ref="BA108" si="39">BA109-SUM(BA100:BA107)</f>
        <v>3333</v>
      </c>
      <c r="BB108" s="285">
        <f>BB109-SUM(BB100:BB107)</f>
        <v>9187</v>
      </c>
    </row>
    <row r="109" spans="2:54" ht="12" x14ac:dyDescent="0.25">
      <c r="AN109" s="203" t="s">
        <v>7</v>
      </c>
      <c r="AO109" s="164">
        <v>315</v>
      </c>
      <c r="AP109" s="278">
        <v>1671</v>
      </c>
      <c r="AQ109" s="165">
        <v>1874</v>
      </c>
      <c r="AR109" s="278">
        <v>963</v>
      </c>
      <c r="AS109" s="165">
        <v>122</v>
      </c>
      <c r="AT109" s="278">
        <v>1062</v>
      </c>
      <c r="AU109" s="165">
        <v>264</v>
      </c>
      <c r="AV109" s="283">
        <v>28</v>
      </c>
      <c r="AW109" s="165">
        <v>1210</v>
      </c>
      <c r="AX109" s="278">
        <v>568</v>
      </c>
      <c r="AY109" s="165">
        <v>523</v>
      </c>
      <c r="AZ109" s="283">
        <v>9646</v>
      </c>
      <c r="BA109" s="166">
        <f t="shared" si="27"/>
        <v>4181</v>
      </c>
      <c r="BB109" s="278">
        <v>22427</v>
      </c>
    </row>
    <row r="112" spans="2:54" s="34" customFormat="1" x14ac:dyDescent="0.25">
      <c r="B112" s="313"/>
      <c r="C112" s="313"/>
      <c r="D112" s="313"/>
      <c r="E112" s="313"/>
      <c r="F112" s="313"/>
      <c r="G112" s="313"/>
      <c r="H112" s="313"/>
      <c r="I112" s="313"/>
    </row>
    <row r="113" spans="2:9" x14ac:dyDescent="0.25">
      <c r="B113" s="28"/>
      <c r="C113" s="28"/>
      <c r="D113" s="28"/>
      <c r="E113" s="28"/>
      <c r="F113" s="28"/>
      <c r="G113" s="28"/>
      <c r="H113" s="28"/>
      <c r="I113" s="28"/>
    </row>
  </sheetData>
  <mergeCells count="45">
    <mergeCell ref="S32:S33"/>
    <mergeCell ref="S19:S20"/>
    <mergeCell ref="C67:E67"/>
    <mergeCell ref="G67:H67"/>
    <mergeCell ref="C48:E48"/>
    <mergeCell ref="G48:H48"/>
    <mergeCell ref="R32:R33"/>
    <mergeCell ref="C6:E6"/>
    <mergeCell ref="G6:H6"/>
    <mergeCell ref="O19:O20"/>
    <mergeCell ref="L32:L33"/>
    <mergeCell ref="M32:M33"/>
    <mergeCell ref="N32:N33"/>
    <mergeCell ref="O32:O33"/>
    <mergeCell ref="L19:L20"/>
    <mergeCell ref="M19:M20"/>
    <mergeCell ref="N19:N20"/>
    <mergeCell ref="AO97:BB97"/>
    <mergeCell ref="T19:T20"/>
    <mergeCell ref="X32:X33"/>
    <mergeCell ref="T32:T33"/>
    <mergeCell ref="U32:U33"/>
    <mergeCell ref="V32:V33"/>
    <mergeCell ref="U19:U20"/>
    <mergeCell ref="V19:V20"/>
    <mergeCell ref="BA83:BA84"/>
    <mergeCell ref="X19:X20"/>
    <mergeCell ref="W32:W33"/>
    <mergeCell ref="W19:W20"/>
    <mergeCell ref="BA98:BA99"/>
    <mergeCell ref="C4:D4"/>
    <mergeCell ref="M16:N16"/>
    <mergeCell ref="C47:D47"/>
    <mergeCell ref="C65:D65"/>
    <mergeCell ref="M18:X18"/>
    <mergeCell ref="M31:X31"/>
    <mergeCell ref="AO80:AP80"/>
    <mergeCell ref="AN83:AN84"/>
    <mergeCell ref="AN98:AN99"/>
    <mergeCell ref="P19:P20"/>
    <mergeCell ref="Q19:Q20"/>
    <mergeCell ref="R19:R20"/>
    <mergeCell ref="P32:P33"/>
    <mergeCell ref="Q32:Q33"/>
    <mergeCell ref="AO82:BB82"/>
  </mergeCells>
  <phoneticPr fontId="7" type="noConversion"/>
  <pageMargins left="0.75" right="0.75" top="1" bottom="1" header="0.4921259845" footer="0.4921259845"/>
  <pageSetup paperSize="9" orientation="landscape" horizontalDpi="4294967293" r:id="rId1"/>
  <headerFooter alignWithMargins="0"/>
  <ignoredErrors>
    <ignoredError sqref="AO93:AV93 BA85:BA92 AO108:AV108 BA100:BA107" formulaRange="1"/>
    <ignoredError sqref="BA93 BA108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20"/>
  <sheetViews>
    <sheetView workbookViewId="0"/>
  </sheetViews>
  <sheetFormatPr defaultRowHeight="11.4" x14ac:dyDescent="0.25"/>
  <cols>
    <col min="1" max="1" width="12" customWidth="1"/>
    <col min="2" max="2" width="19.28515625" customWidth="1"/>
    <col min="3" max="3" width="8.28515625" customWidth="1"/>
    <col min="4" max="4" width="7.85546875" customWidth="1"/>
    <col min="5" max="5" width="11.28515625" customWidth="1"/>
    <col min="6" max="6" width="9" customWidth="1"/>
    <col min="7" max="7" width="7.28515625" customWidth="1"/>
    <col min="8" max="8" width="6.28515625" customWidth="1"/>
    <col min="9" max="9" width="9" customWidth="1"/>
    <col min="11" max="11" width="16.7109375" customWidth="1"/>
    <col min="12" max="12" width="7" customWidth="1"/>
    <col min="13" max="13" width="6.140625" customWidth="1"/>
    <col min="14" max="14" width="5.85546875" customWidth="1"/>
    <col min="15" max="15" width="6.28515625" customWidth="1"/>
    <col min="16" max="20" width="5.85546875" customWidth="1"/>
    <col min="21" max="21" width="6.28515625" customWidth="1"/>
    <col min="22" max="24" width="5.85546875" customWidth="1"/>
    <col min="25" max="25" width="6.42578125" customWidth="1"/>
    <col min="26" max="26" width="5.85546875" customWidth="1"/>
  </cols>
  <sheetData>
    <row r="1" spans="1:21" x14ac:dyDescent="0.25">
      <c r="U1" s="28"/>
    </row>
    <row r="2" spans="1:21" ht="13.2" x14ac:dyDescent="0.25">
      <c r="A2" s="7" t="s">
        <v>127</v>
      </c>
    </row>
    <row r="3" spans="1:21" ht="13.2" x14ac:dyDescent="0.25">
      <c r="A3" s="7"/>
    </row>
    <row r="4" spans="1:21" ht="13.2" x14ac:dyDescent="0.25">
      <c r="A4" s="7"/>
      <c r="B4" s="46" t="s">
        <v>213</v>
      </c>
      <c r="C4" s="409">
        <v>40490</v>
      </c>
      <c r="D4" s="409"/>
    </row>
    <row r="5" spans="1:21" ht="13.2" x14ac:dyDescent="0.25">
      <c r="A5" s="7"/>
      <c r="B5" s="60" t="s">
        <v>248</v>
      </c>
    </row>
    <row r="6" spans="1:21" ht="48.6" thickBot="1" x14ac:dyDescent="0.3">
      <c r="A6" s="7"/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16" t="s">
        <v>88</v>
      </c>
    </row>
    <row r="7" spans="1:21" ht="13.2" x14ac:dyDescent="0.25">
      <c r="A7" s="7"/>
      <c r="B7" s="192" t="s">
        <v>249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21" ht="13.2" x14ac:dyDescent="0.25">
      <c r="A8" s="7"/>
      <c r="B8" s="194" t="s">
        <v>298</v>
      </c>
      <c r="C8" s="110">
        <v>13922</v>
      </c>
      <c r="D8" s="86">
        <v>14.1</v>
      </c>
      <c r="E8" s="83">
        <v>0.2</v>
      </c>
      <c r="F8" s="245">
        <v>8708</v>
      </c>
      <c r="G8" s="217">
        <v>10422</v>
      </c>
      <c r="H8" s="218">
        <v>46.5</v>
      </c>
      <c r="I8" s="19">
        <v>75</v>
      </c>
    </row>
    <row r="9" spans="1:21" ht="13.8" thickBot="1" x14ac:dyDescent="0.3">
      <c r="A9" s="7"/>
      <c r="B9" s="196" t="s">
        <v>299</v>
      </c>
      <c r="C9" s="112">
        <v>84522</v>
      </c>
      <c r="D9" s="88">
        <v>85.9</v>
      </c>
      <c r="E9" s="85">
        <v>-0.2</v>
      </c>
      <c r="F9" s="247">
        <v>8485</v>
      </c>
      <c r="G9" s="223">
        <v>12005</v>
      </c>
      <c r="H9" s="224">
        <v>53.5</v>
      </c>
      <c r="I9" s="21">
        <v>14</v>
      </c>
    </row>
    <row r="10" spans="1:21" ht="13.2" x14ac:dyDescent="0.25">
      <c r="A10" s="7"/>
      <c r="B10" s="198" t="s">
        <v>7</v>
      </c>
      <c r="C10" s="113">
        <v>98444</v>
      </c>
      <c r="D10" s="81">
        <v>100</v>
      </c>
      <c r="E10" s="82">
        <v>0</v>
      </c>
      <c r="F10" s="207">
        <v>17193</v>
      </c>
      <c r="G10" s="179">
        <v>22427</v>
      </c>
      <c r="H10" s="226">
        <v>100</v>
      </c>
      <c r="I10" s="18">
        <v>23</v>
      </c>
    </row>
    <row r="11" spans="1:21" ht="13.2" x14ac:dyDescent="0.25">
      <c r="A11" s="7"/>
    </row>
    <row r="12" spans="1:21" s="34" customFormat="1" ht="13.2" x14ac:dyDescent="0.25">
      <c r="A12" s="76"/>
    </row>
    <row r="13" spans="1:21" ht="13.2" x14ac:dyDescent="0.25">
      <c r="A13" s="7"/>
    </row>
    <row r="14" spans="1:21" ht="13.2" x14ac:dyDescent="0.25">
      <c r="A14" s="7"/>
    </row>
    <row r="15" spans="1:21" ht="13.2" x14ac:dyDescent="0.25">
      <c r="A15" s="7"/>
      <c r="D15" s="173" t="s">
        <v>290</v>
      </c>
    </row>
    <row r="16" spans="1:21" ht="13.2" x14ac:dyDescent="0.25">
      <c r="A16" s="7"/>
    </row>
    <row r="17" spans="2:18" ht="13.2" x14ac:dyDescent="0.25">
      <c r="B17" s="46" t="s">
        <v>213</v>
      </c>
      <c r="C17" s="409">
        <v>40490</v>
      </c>
      <c r="D17" s="409"/>
    </row>
    <row r="18" spans="2:18" x14ac:dyDescent="0.25">
      <c r="B18" t="s">
        <v>296</v>
      </c>
    </row>
    <row r="19" spans="2:18" ht="48.6" thickBot="1" x14ac:dyDescent="0.3">
      <c r="B19" s="191"/>
      <c r="C19" s="410" t="s">
        <v>85</v>
      </c>
      <c r="D19" s="411"/>
      <c r="E19" s="412"/>
      <c r="F19" s="176" t="s">
        <v>87</v>
      </c>
      <c r="G19" s="413" t="s">
        <v>0</v>
      </c>
      <c r="H19" s="414"/>
      <c r="I19" s="16" t="s">
        <v>88</v>
      </c>
      <c r="K19" s="26" t="s">
        <v>128</v>
      </c>
      <c r="L19" s="26" t="s">
        <v>304</v>
      </c>
      <c r="M19" s="26" t="s">
        <v>5</v>
      </c>
      <c r="N19" s="26" t="s">
        <v>86</v>
      </c>
      <c r="O19" s="26" t="s">
        <v>305</v>
      </c>
      <c r="P19" s="26" t="s">
        <v>306</v>
      </c>
      <c r="Q19" s="26" t="s">
        <v>5</v>
      </c>
      <c r="R19" s="26" t="s">
        <v>307</v>
      </c>
    </row>
    <row r="20" spans="2:18" ht="12.75" customHeight="1" x14ac:dyDescent="0.25">
      <c r="B20" s="192" t="s">
        <v>128</v>
      </c>
      <c r="C20" s="3" t="s">
        <v>4</v>
      </c>
      <c r="D20" s="4" t="s">
        <v>5</v>
      </c>
      <c r="E20" s="22" t="s">
        <v>86</v>
      </c>
      <c r="F20" s="213" t="s">
        <v>4</v>
      </c>
      <c r="G20" s="214" t="s">
        <v>4</v>
      </c>
      <c r="H20" s="215" t="s">
        <v>5</v>
      </c>
      <c r="I20" s="4" t="s">
        <v>4</v>
      </c>
      <c r="R20" t="s">
        <v>297</v>
      </c>
    </row>
    <row r="21" spans="2:18" ht="13.2" x14ac:dyDescent="0.25">
      <c r="B21" s="194" t="s">
        <v>129</v>
      </c>
      <c r="C21" s="110">
        <f t="shared" ref="C21:E22" si="0">L21</f>
        <v>67036</v>
      </c>
      <c r="D21" s="86">
        <f t="shared" si="0"/>
        <v>68.099999999999994</v>
      </c>
      <c r="E21" s="83">
        <f t="shared" si="0"/>
        <v>1.9</v>
      </c>
      <c r="F21" s="216">
        <f t="shared" ref="F21:I22" si="1">O21</f>
        <v>9709</v>
      </c>
      <c r="G21" s="217">
        <f t="shared" si="1"/>
        <v>13883</v>
      </c>
      <c r="H21" s="218">
        <f t="shared" si="1"/>
        <v>61.9</v>
      </c>
      <c r="I21" s="19">
        <f t="shared" si="1"/>
        <v>21</v>
      </c>
      <c r="K21" t="s">
        <v>129</v>
      </c>
      <c r="L21">
        <v>67036</v>
      </c>
      <c r="M21">
        <v>68.099999999999994</v>
      </c>
      <c r="N21">
        <v>1.9</v>
      </c>
      <c r="O21">
        <v>9709</v>
      </c>
      <c r="P21">
        <v>13883</v>
      </c>
      <c r="Q21">
        <v>61.9</v>
      </c>
      <c r="R21">
        <v>21</v>
      </c>
    </row>
    <row r="22" spans="2:18" ht="13.2" x14ac:dyDescent="0.25">
      <c r="B22" s="195" t="s">
        <v>130</v>
      </c>
      <c r="C22" s="111">
        <f t="shared" si="0"/>
        <v>8249</v>
      </c>
      <c r="D22" s="87">
        <f t="shared" si="0"/>
        <v>8.4</v>
      </c>
      <c r="E22" s="84">
        <f t="shared" si="0"/>
        <v>0.1</v>
      </c>
      <c r="F22" s="219">
        <f t="shared" si="1"/>
        <v>798</v>
      </c>
      <c r="G22" s="220">
        <f t="shared" si="1"/>
        <v>1056</v>
      </c>
      <c r="H22" s="221">
        <f t="shared" si="1"/>
        <v>4.7</v>
      </c>
      <c r="I22" s="20">
        <f t="shared" si="1"/>
        <v>13</v>
      </c>
      <c r="K22" t="s">
        <v>130</v>
      </c>
      <c r="L22">
        <v>8249</v>
      </c>
      <c r="M22">
        <v>8.4</v>
      </c>
      <c r="N22">
        <v>0.1</v>
      </c>
      <c r="O22">
        <v>798</v>
      </c>
      <c r="P22">
        <v>1056</v>
      </c>
      <c r="Q22">
        <v>4.7</v>
      </c>
      <c r="R22">
        <v>13</v>
      </c>
    </row>
    <row r="23" spans="2:18" ht="13.2" x14ac:dyDescent="0.25">
      <c r="B23" s="339" t="s">
        <v>253</v>
      </c>
      <c r="C23" s="111">
        <f t="shared" ref="C23:I23" si="2">L23+L24+L25</f>
        <v>6825</v>
      </c>
      <c r="D23" s="87">
        <f t="shared" si="2"/>
        <v>6.9999999999999991</v>
      </c>
      <c r="E23" s="84">
        <f t="shared" si="2"/>
        <v>-1.1000000000000001</v>
      </c>
      <c r="F23" s="219">
        <f t="shared" si="2"/>
        <v>408</v>
      </c>
      <c r="G23" s="220">
        <f t="shared" si="2"/>
        <v>528</v>
      </c>
      <c r="H23" s="221">
        <f t="shared" si="2"/>
        <v>2.2999999999999998</v>
      </c>
      <c r="I23" s="20">
        <f t="shared" si="2"/>
        <v>27</v>
      </c>
      <c r="K23" t="s">
        <v>308</v>
      </c>
      <c r="L23">
        <v>557</v>
      </c>
      <c r="M23">
        <v>0.6</v>
      </c>
      <c r="N23">
        <v>-0.2</v>
      </c>
      <c r="O23">
        <v>50</v>
      </c>
      <c r="P23">
        <v>70</v>
      </c>
      <c r="Q23">
        <v>0.3</v>
      </c>
      <c r="R23">
        <v>13</v>
      </c>
    </row>
    <row r="24" spans="2:18" ht="13.2" x14ac:dyDescent="0.25">
      <c r="B24" s="195" t="s">
        <v>80</v>
      </c>
      <c r="C24" s="111">
        <f t="shared" ref="C24:C32" si="3">L26</f>
        <v>2230</v>
      </c>
      <c r="D24" s="87">
        <f t="shared" ref="D24:D32" si="4">M26</f>
        <v>2.2999999999999998</v>
      </c>
      <c r="E24" s="84">
        <f t="shared" ref="E24:E32" si="5">N26</f>
        <v>0.2</v>
      </c>
      <c r="F24" s="219">
        <f t="shared" ref="F24:F32" si="6">O26</f>
        <v>491</v>
      </c>
      <c r="G24" s="220">
        <f t="shared" ref="G24:G32" si="7">P26</f>
        <v>566</v>
      </c>
      <c r="H24" s="221">
        <f t="shared" ref="H24:H32" si="8">Q26</f>
        <v>2.5</v>
      </c>
      <c r="I24" s="20">
        <f t="shared" ref="I24:I32" si="9">R26</f>
        <v>25</v>
      </c>
      <c r="K24" t="s">
        <v>309</v>
      </c>
      <c r="L24">
        <v>6198</v>
      </c>
      <c r="M24">
        <v>6.3</v>
      </c>
      <c r="N24">
        <v>-0.9</v>
      </c>
      <c r="O24">
        <v>355</v>
      </c>
      <c r="P24">
        <v>453</v>
      </c>
      <c r="Q24">
        <v>2</v>
      </c>
      <c r="R24">
        <v>7</v>
      </c>
    </row>
    <row r="25" spans="2:18" ht="13.2" x14ac:dyDescent="0.25">
      <c r="B25" s="195" t="s">
        <v>81</v>
      </c>
      <c r="C25" s="111">
        <f t="shared" si="3"/>
        <v>2471</v>
      </c>
      <c r="D25" s="87">
        <f t="shared" si="4"/>
        <v>2.5</v>
      </c>
      <c r="E25" s="84">
        <f t="shared" si="5"/>
        <v>0.2</v>
      </c>
      <c r="F25" s="219">
        <f t="shared" si="6"/>
        <v>1991</v>
      </c>
      <c r="G25" s="220">
        <f t="shared" si="7"/>
        <v>2143</v>
      </c>
      <c r="H25" s="221">
        <f t="shared" si="8"/>
        <v>9.6</v>
      </c>
      <c r="I25" s="20">
        <f t="shared" si="9"/>
        <v>87</v>
      </c>
      <c r="K25" t="s">
        <v>310</v>
      </c>
      <c r="L25">
        <v>70</v>
      </c>
      <c r="M25">
        <v>0.1</v>
      </c>
      <c r="N25">
        <v>0</v>
      </c>
      <c r="O25">
        <v>3</v>
      </c>
      <c r="P25">
        <v>5</v>
      </c>
      <c r="Q25">
        <v>0</v>
      </c>
      <c r="R25">
        <v>7</v>
      </c>
    </row>
    <row r="26" spans="2:18" ht="13.2" x14ac:dyDescent="0.25">
      <c r="B26" s="195" t="s">
        <v>82</v>
      </c>
      <c r="C26" s="111">
        <f t="shared" si="3"/>
        <v>4107</v>
      </c>
      <c r="D26" s="87">
        <f t="shared" si="4"/>
        <v>4.2</v>
      </c>
      <c r="E26" s="84">
        <f t="shared" si="5"/>
        <v>0.5</v>
      </c>
      <c r="F26" s="219">
        <f t="shared" si="6"/>
        <v>2508</v>
      </c>
      <c r="G26" s="220">
        <f t="shared" si="7"/>
        <v>2865</v>
      </c>
      <c r="H26" s="221">
        <f t="shared" si="8"/>
        <v>12.8</v>
      </c>
      <c r="I26" s="20">
        <f t="shared" si="9"/>
        <v>70</v>
      </c>
      <c r="K26" t="s">
        <v>80</v>
      </c>
      <c r="L26">
        <v>2230</v>
      </c>
      <c r="M26">
        <v>2.2999999999999998</v>
      </c>
      <c r="N26">
        <v>0.2</v>
      </c>
      <c r="O26">
        <v>491</v>
      </c>
      <c r="P26">
        <v>566</v>
      </c>
      <c r="Q26">
        <v>2.5</v>
      </c>
      <c r="R26">
        <v>25</v>
      </c>
    </row>
    <row r="27" spans="2:18" ht="13.2" x14ac:dyDescent="0.25">
      <c r="B27" s="195" t="s">
        <v>131</v>
      </c>
      <c r="C27" s="111">
        <f t="shared" si="3"/>
        <v>2276</v>
      </c>
      <c r="D27" s="87">
        <f t="shared" si="4"/>
        <v>2.2999999999999998</v>
      </c>
      <c r="E27" s="84">
        <f t="shared" si="5"/>
        <v>-0.4</v>
      </c>
      <c r="F27" s="219">
        <f t="shared" si="6"/>
        <v>99</v>
      </c>
      <c r="G27" s="220">
        <f t="shared" si="7"/>
        <v>115</v>
      </c>
      <c r="H27" s="221">
        <f t="shared" si="8"/>
        <v>0.5</v>
      </c>
      <c r="I27" s="20">
        <f t="shared" si="9"/>
        <v>5</v>
      </c>
      <c r="K27" t="s">
        <v>81</v>
      </c>
      <c r="L27">
        <v>2471</v>
      </c>
      <c r="M27">
        <v>2.5</v>
      </c>
      <c r="N27">
        <v>0.2</v>
      </c>
      <c r="O27">
        <v>1991</v>
      </c>
      <c r="P27">
        <v>2143</v>
      </c>
      <c r="Q27">
        <v>9.6</v>
      </c>
      <c r="R27">
        <v>87</v>
      </c>
    </row>
    <row r="28" spans="2:18" ht="13.2" x14ac:dyDescent="0.25">
      <c r="B28" s="195" t="s">
        <v>252</v>
      </c>
      <c r="C28" s="111">
        <f t="shared" si="3"/>
        <v>2073</v>
      </c>
      <c r="D28" s="87">
        <f t="shared" si="4"/>
        <v>2.1</v>
      </c>
      <c r="E28" s="84">
        <f t="shared" si="5"/>
        <v>-0.3</v>
      </c>
      <c r="F28" s="219">
        <f t="shared" si="6"/>
        <v>40</v>
      </c>
      <c r="G28" s="220">
        <f t="shared" si="7"/>
        <v>43</v>
      </c>
      <c r="H28" s="221">
        <f t="shared" si="8"/>
        <v>0.2</v>
      </c>
      <c r="I28" s="20">
        <f t="shared" si="9"/>
        <v>2</v>
      </c>
      <c r="K28" t="s">
        <v>82</v>
      </c>
      <c r="L28">
        <v>4107</v>
      </c>
      <c r="M28">
        <v>4.2</v>
      </c>
      <c r="N28">
        <v>0.5</v>
      </c>
      <c r="O28">
        <v>2508</v>
      </c>
      <c r="P28">
        <v>2865</v>
      </c>
      <c r="Q28">
        <v>12.8</v>
      </c>
      <c r="R28">
        <v>70</v>
      </c>
    </row>
    <row r="29" spans="2:18" ht="13.2" x14ac:dyDescent="0.25">
      <c r="B29" s="195" t="s">
        <v>251</v>
      </c>
      <c r="C29" s="111">
        <f t="shared" si="3"/>
        <v>1117</v>
      </c>
      <c r="D29" s="87">
        <f t="shared" si="4"/>
        <v>1.1000000000000001</v>
      </c>
      <c r="E29" s="84">
        <f t="shared" si="5"/>
        <v>0.2</v>
      </c>
      <c r="F29" s="219">
        <f t="shared" si="6"/>
        <v>909</v>
      </c>
      <c r="G29" s="220">
        <f t="shared" si="7"/>
        <v>941</v>
      </c>
      <c r="H29" s="221">
        <f t="shared" si="8"/>
        <v>4.2</v>
      </c>
      <c r="I29" s="20">
        <f t="shared" si="9"/>
        <v>84</v>
      </c>
      <c r="K29" t="s">
        <v>131</v>
      </c>
      <c r="L29">
        <v>2276</v>
      </c>
      <c r="M29">
        <v>2.2999999999999998</v>
      </c>
      <c r="N29">
        <v>-0.4</v>
      </c>
      <c r="O29">
        <v>99</v>
      </c>
      <c r="P29">
        <v>115</v>
      </c>
      <c r="Q29">
        <v>0.5</v>
      </c>
      <c r="R29">
        <v>5</v>
      </c>
    </row>
    <row r="30" spans="2:18" ht="13.2" x14ac:dyDescent="0.25">
      <c r="B30" s="203" t="s">
        <v>254</v>
      </c>
      <c r="C30" s="114">
        <f t="shared" si="3"/>
        <v>540</v>
      </c>
      <c r="D30" s="118">
        <f t="shared" si="4"/>
        <v>0.5</v>
      </c>
      <c r="E30" s="119">
        <f t="shared" si="5"/>
        <v>0</v>
      </c>
      <c r="F30" s="202">
        <f t="shared" si="6"/>
        <v>14</v>
      </c>
      <c r="G30" s="287">
        <f t="shared" si="7"/>
        <v>15</v>
      </c>
      <c r="H30" s="288">
        <f t="shared" si="8"/>
        <v>0.1</v>
      </c>
      <c r="I30" s="79">
        <f t="shared" si="9"/>
        <v>3</v>
      </c>
      <c r="K30" t="s">
        <v>252</v>
      </c>
      <c r="L30">
        <v>2073</v>
      </c>
      <c r="M30">
        <v>2.1</v>
      </c>
      <c r="N30">
        <v>-0.3</v>
      </c>
      <c r="O30">
        <v>40</v>
      </c>
      <c r="P30">
        <v>43</v>
      </c>
      <c r="Q30">
        <v>0.2</v>
      </c>
      <c r="R30">
        <v>2</v>
      </c>
    </row>
    <row r="31" spans="2:18" ht="13.8" thickBot="1" x14ac:dyDescent="0.3">
      <c r="B31" s="286" t="s">
        <v>288</v>
      </c>
      <c r="C31" s="115">
        <f t="shared" si="3"/>
        <v>1520</v>
      </c>
      <c r="D31" s="88">
        <f t="shared" si="4"/>
        <v>1.5</v>
      </c>
      <c r="E31" s="85">
        <f t="shared" si="5"/>
        <v>-1.3</v>
      </c>
      <c r="F31" s="197">
        <f t="shared" si="6"/>
        <v>226</v>
      </c>
      <c r="G31" s="289">
        <f t="shared" si="7"/>
        <v>272</v>
      </c>
      <c r="H31" s="224">
        <f t="shared" si="8"/>
        <v>1.2</v>
      </c>
      <c r="I31" s="140">
        <f t="shared" si="9"/>
        <v>18</v>
      </c>
      <c r="K31" t="s">
        <v>251</v>
      </c>
      <c r="L31">
        <v>1117</v>
      </c>
      <c r="M31">
        <v>1.1000000000000001</v>
      </c>
      <c r="N31">
        <v>0.2</v>
      </c>
      <c r="O31">
        <v>909</v>
      </c>
      <c r="P31">
        <v>941</v>
      </c>
      <c r="Q31">
        <v>4.2</v>
      </c>
      <c r="R31">
        <v>84</v>
      </c>
    </row>
    <row r="32" spans="2:18" ht="13.2" x14ac:dyDescent="0.25">
      <c r="B32" s="203" t="s">
        <v>7</v>
      </c>
      <c r="C32" s="116">
        <f t="shared" si="3"/>
        <v>98444</v>
      </c>
      <c r="D32" s="81">
        <f t="shared" si="4"/>
        <v>100</v>
      </c>
      <c r="E32" s="82">
        <f t="shared" si="5"/>
        <v>0</v>
      </c>
      <c r="F32" s="199">
        <f t="shared" si="6"/>
        <v>17193</v>
      </c>
      <c r="G32" s="290">
        <f t="shared" si="7"/>
        <v>22427</v>
      </c>
      <c r="H32" s="226">
        <f t="shared" si="8"/>
        <v>100</v>
      </c>
      <c r="I32" s="18">
        <f t="shared" si="9"/>
        <v>23</v>
      </c>
      <c r="K32" t="s">
        <v>254</v>
      </c>
      <c r="L32">
        <v>540</v>
      </c>
      <c r="M32">
        <v>0.5</v>
      </c>
      <c r="N32">
        <v>0</v>
      </c>
      <c r="O32">
        <v>14</v>
      </c>
      <c r="P32">
        <v>15</v>
      </c>
      <c r="Q32">
        <v>0.1</v>
      </c>
      <c r="R32">
        <v>3</v>
      </c>
    </row>
    <row r="33" spans="2:27" x14ac:dyDescent="0.25">
      <c r="K33" t="s">
        <v>288</v>
      </c>
      <c r="L33">
        <v>1520</v>
      </c>
      <c r="M33">
        <v>1.5</v>
      </c>
      <c r="N33">
        <v>-1.3</v>
      </c>
      <c r="O33">
        <v>226</v>
      </c>
      <c r="P33">
        <v>272</v>
      </c>
      <c r="Q33">
        <v>1.2</v>
      </c>
      <c r="R33">
        <v>18</v>
      </c>
    </row>
    <row r="34" spans="2:27" ht="13.2" x14ac:dyDescent="0.25">
      <c r="B34" s="173"/>
      <c r="C34" s="35"/>
      <c r="D34" s="35"/>
      <c r="E34" s="36"/>
      <c r="F34" s="35"/>
      <c r="G34" s="35"/>
      <c r="H34" s="35"/>
      <c r="I34" s="35"/>
      <c r="K34" t="s">
        <v>13</v>
      </c>
      <c r="L34">
        <v>98444</v>
      </c>
      <c r="M34">
        <v>100</v>
      </c>
      <c r="N34">
        <v>0</v>
      </c>
      <c r="O34">
        <v>17193</v>
      </c>
      <c r="P34">
        <v>22427</v>
      </c>
      <c r="Q34">
        <v>100</v>
      </c>
      <c r="R34">
        <v>23</v>
      </c>
    </row>
    <row r="35" spans="2:27" ht="13.2" x14ac:dyDescent="0.25">
      <c r="B35" s="17"/>
      <c r="C35" s="35"/>
      <c r="D35" s="24"/>
      <c r="E35" s="36"/>
      <c r="F35" s="35"/>
      <c r="G35" s="24"/>
      <c r="H35" s="35"/>
      <c r="I35" s="24"/>
    </row>
    <row r="36" spans="2:27" ht="13.2" x14ac:dyDescent="0.25">
      <c r="B36" s="17"/>
      <c r="C36" s="35"/>
      <c r="D36" s="24"/>
      <c r="E36" s="36"/>
      <c r="F36" s="35"/>
      <c r="G36" s="24"/>
      <c r="H36" s="35"/>
      <c r="I36" s="24"/>
    </row>
    <row r="37" spans="2:27" ht="13.2" x14ac:dyDescent="0.25">
      <c r="B37" s="17"/>
      <c r="C37" s="35"/>
      <c r="D37" s="24"/>
      <c r="E37" s="36"/>
      <c r="F37" s="35"/>
      <c r="G37" s="24"/>
      <c r="H37" s="35"/>
      <c r="I37" s="24"/>
    </row>
    <row r="38" spans="2:27" ht="13.2" x14ac:dyDescent="0.25">
      <c r="B38" s="17"/>
      <c r="C38" s="35"/>
      <c r="D38" s="24"/>
      <c r="E38" s="36"/>
      <c r="F38" s="35"/>
      <c r="G38" s="24"/>
      <c r="H38" s="35"/>
      <c r="I38" s="24"/>
    </row>
    <row r="40" spans="2:27" ht="13.2" x14ac:dyDescent="0.25">
      <c r="K40" s="46" t="s">
        <v>213</v>
      </c>
      <c r="L40" s="409">
        <v>40490</v>
      </c>
      <c r="M40" s="409"/>
    </row>
    <row r="41" spans="2:27" ht="13.2" x14ac:dyDescent="0.25">
      <c r="K41" s="60" t="s">
        <v>219</v>
      </c>
    </row>
    <row r="42" spans="2:27" ht="13.2" x14ac:dyDescent="0.25">
      <c r="K42" s="318"/>
      <c r="L42" s="437" t="s">
        <v>329</v>
      </c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</row>
    <row r="43" spans="2:27" ht="34.5" customHeight="1" x14ac:dyDescent="0.25">
      <c r="K43" s="453" t="s">
        <v>330</v>
      </c>
      <c r="L43" s="455" t="s">
        <v>129</v>
      </c>
      <c r="M43" s="449" t="s">
        <v>130</v>
      </c>
      <c r="N43" s="451" t="s">
        <v>133</v>
      </c>
      <c r="O43" s="449" t="s">
        <v>132</v>
      </c>
      <c r="P43" s="451" t="s">
        <v>255</v>
      </c>
      <c r="Q43" s="449" t="s">
        <v>80</v>
      </c>
      <c r="R43" s="451" t="s">
        <v>81</v>
      </c>
      <c r="S43" s="449" t="s">
        <v>82</v>
      </c>
      <c r="T43" s="443" t="s">
        <v>131</v>
      </c>
      <c r="U43" s="457" t="s">
        <v>256</v>
      </c>
      <c r="V43" s="443" t="s">
        <v>244</v>
      </c>
      <c r="W43" s="441" t="s">
        <v>245</v>
      </c>
      <c r="X43" s="443" t="s">
        <v>246</v>
      </c>
      <c r="Y43" s="445" t="s">
        <v>247</v>
      </c>
      <c r="Z43" s="447" t="s">
        <v>214</v>
      </c>
      <c r="AA43" s="439" t="s">
        <v>7</v>
      </c>
    </row>
    <row r="44" spans="2:27" ht="28.5" customHeight="1" thickBot="1" x14ac:dyDescent="0.3">
      <c r="K44" s="454"/>
      <c r="L44" s="456"/>
      <c r="M44" s="450"/>
      <c r="N44" s="452"/>
      <c r="O44" s="450"/>
      <c r="P44" s="452"/>
      <c r="Q44" s="450"/>
      <c r="R44" s="452"/>
      <c r="S44" s="450"/>
      <c r="T44" s="444"/>
      <c r="U44" s="457"/>
      <c r="V44" s="444"/>
      <c r="W44" s="442"/>
      <c r="X44" s="444"/>
      <c r="Y44" s="446"/>
      <c r="Z44" s="448"/>
      <c r="AA44" s="440"/>
    </row>
    <row r="45" spans="2:27" ht="13.2" x14ac:dyDescent="0.25">
      <c r="K45" s="319" t="s">
        <v>129</v>
      </c>
      <c r="L45" s="120">
        <v>54222</v>
      </c>
      <c r="M45" s="323">
        <v>2793</v>
      </c>
      <c r="N45" s="120">
        <v>86</v>
      </c>
      <c r="O45" s="323">
        <v>687</v>
      </c>
      <c r="P45" s="120">
        <v>39</v>
      </c>
      <c r="Q45" s="323">
        <v>361</v>
      </c>
      <c r="R45" s="120">
        <v>659</v>
      </c>
      <c r="S45" s="324">
        <v>890</v>
      </c>
      <c r="T45" s="122">
        <v>37</v>
      </c>
      <c r="U45" s="328">
        <v>12</v>
      </c>
      <c r="V45" s="122">
        <v>1031</v>
      </c>
      <c r="W45" s="324">
        <v>416</v>
      </c>
      <c r="X45" s="122">
        <v>297</v>
      </c>
      <c r="Y45" s="324">
        <v>4730</v>
      </c>
      <c r="Z45" s="122">
        <v>776</v>
      </c>
      <c r="AA45" s="327">
        <v>67036</v>
      </c>
    </row>
    <row r="46" spans="2:27" ht="13.2" x14ac:dyDescent="0.25">
      <c r="K46" s="320" t="s">
        <v>130</v>
      </c>
      <c r="L46" s="120">
        <v>6405</v>
      </c>
      <c r="M46" s="323">
        <v>697</v>
      </c>
      <c r="N46" s="120">
        <v>11</v>
      </c>
      <c r="O46" s="323">
        <v>160</v>
      </c>
      <c r="P46" s="120">
        <v>2</v>
      </c>
      <c r="Q46" s="323">
        <v>37</v>
      </c>
      <c r="R46" s="120">
        <v>88</v>
      </c>
      <c r="S46" s="324">
        <v>97</v>
      </c>
      <c r="T46" s="122">
        <v>6</v>
      </c>
      <c r="U46" s="324">
        <v>3</v>
      </c>
      <c r="V46" s="122">
        <v>83</v>
      </c>
      <c r="W46" s="324">
        <v>35</v>
      </c>
      <c r="X46" s="122">
        <v>21</v>
      </c>
      <c r="Y46" s="324">
        <v>490</v>
      </c>
      <c r="Z46" s="122">
        <v>114</v>
      </c>
      <c r="AA46" s="327">
        <v>8249</v>
      </c>
    </row>
    <row r="47" spans="2:27" ht="13.2" x14ac:dyDescent="0.25">
      <c r="K47" s="320" t="s">
        <v>133</v>
      </c>
      <c r="L47" s="120">
        <v>267</v>
      </c>
      <c r="M47" s="323">
        <v>26</v>
      </c>
      <c r="N47" s="120">
        <v>28</v>
      </c>
      <c r="O47" s="323">
        <v>59</v>
      </c>
      <c r="P47" s="120">
        <v>1</v>
      </c>
      <c r="Q47" s="323">
        <v>9</v>
      </c>
      <c r="R47" s="120">
        <v>1</v>
      </c>
      <c r="S47" s="324">
        <v>1</v>
      </c>
      <c r="T47" s="122">
        <v>0</v>
      </c>
      <c r="U47" s="324">
        <v>0</v>
      </c>
      <c r="V47" s="122">
        <v>4</v>
      </c>
      <c r="W47" s="324">
        <v>0</v>
      </c>
      <c r="X47" s="122">
        <v>1</v>
      </c>
      <c r="Y47" s="324">
        <v>139</v>
      </c>
      <c r="Z47" s="122">
        <v>21</v>
      </c>
      <c r="AA47" s="327">
        <v>557</v>
      </c>
    </row>
    <row r="48" spans="2:27" ht="13.2" x14ac:dyDescent="0.25">
      <c r="K48" s="320" t="s">
        <v>132</v>
      </c>
      <c r="L48" s="120">
        <v>3518</v>
      </c>
      <c r="M48" s="323">
        <v>494</v>
      </c>
      <c r="N48" s="120">
        <v>13</v>
      </c>
      <c r="O48" s="323">
        <v>368</v>
      </c>
      <c r="P48" s="120">
        <v>4</v>
      </c>
      <c r="Q48" s="323">
        <v>49</v>
      </c>
      <c r="R48" s="120">
        <v>37</v>
      </c>
      <c r="S48" s="324">
        <v>37</v>
      </c>
      <c r="T48" s="122">
        <v>9</v>
      </c>
      <c r="U48" s="324">
        <v>1</v>
      </c>
      <c r="V48" s="122">
        <v>21</v>
      </c>
      <c r="W48" s="324">
        <v>16</v>
      </c>
      <c r="X48" s="122">
        <v>6</v>
      </c>
      <c r="Y48" s="324">
        <v>1469</v>
      </c>
      <c r="Z48" s="122">
        <v>156</v>
      </c>
      <c r="AA48" s="327">
        <v>6198</v>
      </c>
    </row>
    <row r="49" spans="11:27" ht="13.2" x14ac:dyDescent="0.25">
      <c r="K49" s="320" t="s">
        <v>255</v>
      </c>
      <c r="L49" s="122">
        <v>48</v>
      </c>
      <c r="M49" s="324">
        <v>6</v>
      </c>
      <c r="N49" s="122">
        <v>0</v>
      </c>
      <c r="O49" s="324">
        <v>1</v>
      </c>
      <c r="P49" s="122">
        <v>0</v>
      </c>
      <c r="Q49" s="324">
        <v>1</v>
      </c>
      <c r="R49" s="122">
        <v>1</v>
      </c>
      <c r="S49" s="324">
        <v>0</v>
      </c>
      <c r="T49" s="122">
        <v>0</v>
      </c>
      <c r="U49" s="324">
        <v>0</v>
      </c>
      <c r="V49" s="122">
        <v>1</v>
      </c>
      <c r="W49" s="324">
        <v>0</v>
      </c>
      <c r="X49" s="122">
        <v>0</v>
      </c>
      <c r="Y49" s="324">
        <v>10</v>
      </c>
      <c r="Z49" s="122">
        <v>2</v>
      </c>
      <c r="AA49" s="327">
        <v>70</v>
      </c>
    </row>
    <row r="50" spans="11:27" ht="13.2" x14ac:dyDescent="0.25">
      <c r="K50" s="320" t="s">
        <v>80</v>
      </c>
      <c r="L50" s="120">
        <v>1224</v>
      </c>
      <c r="M50" s="323">
        <v>84</v>
      </c>
      <c r="N50" s="120">
        <v>4</v>
      </c>
      <c r="O50" s="323">
        <v>74</v>
      </c>
      <c r="P50" s="120">
        <v>0</v>
      </c>
      <c r="Q50" s="323">
        <v>178</v>
      </c>
      <c r="R50" s="120">
        <v>8</v>
      </c>
      <c r="S50" s="324">
        <v>11</v>
      </c>
      <c r="T50" s="122">
        <v>2</v>
      </c>
      <c r="U50" s="324">
        <v>0</v>
      </c>
      <c r="V50" s="122">
        <v>25</v>
      </c>
      <c r="W50" s="324">
        <v>28</v>
      </c>
      <c r="X50" s="122">
        <v>2</v>
      </c>
      <c r="Y50" s="324">
        <v>562</v>
      </c>
      <c r="Z50" s="122">
        <v>28</v>
      </c>
      <c r="AA50" s="327">
        <v>2230</v>
      </c>
    </row>
    <row r="51" spans="11:27" ht="13.2" x14ac:dyDescent="0.25">
      <c r="K51" s="320" t="s">
        <v>81</v>
      </c>
      <c r="L51" s="120">
        <v>520</v>
      </c>
      <c r="M51" s="323">
        <v>29</v>
      </c>
      <c r="N51" s="120">
        <v>1</v>
      </c>
      <c r="O51" s="323">
        <v>8</v>
      </c>
      <c r="P51" s="120">
        <v>1</v>
      </c>
      <c r="Q51" s="323">
        <v>2</v>
      </c>
      <c r="R51" s="120">
        <v>109</v>
      </c>
      <c r="S51" s="324">
        <v>48</v>
      </c>
      <c r="T51" s="122">
        <v>1</v>
      </c>
      <c r="U51" s="324">
        <v>3</v>
      </c>
      <c r="V51" s="122">
        <v>25</v>
      </c>
      <c r="W51" s="324">
        <v>8</v>
      </c>
      <c r="X51" s="122">
        <v>61</v>
      </c>
      <c r="Y51" s="324">
        <v>1632</v>
      </c>
      <c r="Z51" s="122">
        <v>23</v>
      </c>
      <c r="AA51" s="327">
        <v>2471</v>
      </c>
    </row>
    <row r="52" spans="11:27" ht="13.2" x14ac:dyDescent="0.25">
      <c r="K52" s="320" t="s">
        <v>82</v>
      </c>
      <c r="L52" s="120">
        <v>1540</v>
      </c>
      <c r="M52" s="323">
        <v>79</v>
      </c>
      <c r="N52" s="120">
        <v>2</v>
      </c>
      <c r="O52" s="323">
        <v>14</v>
      </c>
      <c r="P52" s="120">
        <v>0</v>
      </c>
      <c r="Q52" s="323">
        <v>6</v>
      </c>
      <c r="R52" s="120">
        <v>55</v>
      </c>
      <c r="S52" s="324">
        <v>464</v>
      </c>
      <c r="T52" s="122">
        <v>2</v>
      </c>
      <c r="U52" s="324">
        <v>1</v>
      </c>
      <c r="V52" s="122">
        <v>147</v>
      </c>
      <c r="W52" s="324">
        <v>34</v>
      </c>
      <c r="X52" s="122">
        <v>10</v>
      </c>
      <c r="Y52" s="324">
        <v>1698</v>
      </c>
      <c r="Z52" s="122">
        <v>55</v>
      </c>
      <c r="AA52" s="327">
        <v>4107</v>
      </c>
    </row>
    <row r="53" spans="11:27" ht="13.2" x14ac:dyDescent="0.25">
      <c r="K53" s="320" t="s">
        <v>131</v>
      </c>
      <c r="L53" s="120">
        <v>1172</v>
      </c>
      <c r="M53" s="323">
        <v>293</v>
      </c>
      <c r="N53" s="120">
        <v>4</v>
      </c>
      <c r="O53" s="323">
        <v>68</v>
      </c>
      <c r="P53" s="120">
        <v>1</v>
      </c>
      <c r="Q53" s="323">
        <v>7</v>
      </c>
      <c r="R53" s="120">
        <v>15</v>
      </c>
      <c r="S53" s="324">
        <v>19</v>
      </c>
      <c r="T53" s="122">
        <v>46</v>
      </c>
      <c r="U53" s="324">
        <v>6</v>
      </c>
      <c r="V53" s="122">
        <v>15</v>
      </c>
      <c r="W53" s="324">
        <v>2</v>
      </c>
      <c r="X53" s="122">
        <v>2</v>
      </c>
      <c r="Y53" s="324">
        <v>533</v>
      </c>
      <c r="Z53" s="122">
        <v>93</v>
      </c>
      <c r="AA53" s="327">
        <v>2276</v>
      </c>
    </row>
    <row r="54" spans="11:27" ht="13.2" x14ac:dyDescent="0.25">
      <c r="K54" s="320" t="s">
        <v>252</v>
      </c>
      <c r="L54" s="120">
        <v>821</v>
      </c>
      <c r="M54" s="323">
        <v>257</v>
      </c>
      <c r="N54" s="120">
        <v>9</v>
      </c>
      <c r="O54" s="323">
        <v>115</v>
      </c>
      <c r="P54" s="120">
        <v>5</v>
      </c>
      <c r="Q54" s="323">
        <v>9</v>
      </c>
      <c r="R54" s="120">
        <v>7</v>
      </c>
      <c r="S54" s="324">
        <v>10</v>
      </c>
      <c r="T54" s="122">
        <v>7</v>
      </c>
      <c r="U54" s="324">
        <v>4</v>
      </c>
      <c r="V54" s="122">
        <v>7</v>
      </c>
      <c r="W54" s="324">
        <v>5</v>
      </c>
      <c r="X54" s="122">
        <v>1</v>
      </c>
      <c r="Y54" s="324">
        <v>719</v>
      </c>
      <c r="Z54" s="122">
        <v>97</v>
      </c>
      <c r="AA54" s="327">
        <v>2073</v>
      </c>
    </row>
    <row r="55" spans="11:27" ht="13.2" x14ac:dyDescent="0.25">
      <c r="K55" s="320" t="s">
        <v>251</v>
      </c>
      <c r="L55" s="122">
        <v>102</v>
      </c>
      <c r="M55" s="324">
        <v>20</v>
      </c>
      <c r="N55" s="122">
        <v>0</v>
      </c>
      <c r="O55" s="324">
        <v>4</v>
      </c>
      <c r="P55" s="122">
        <v>0</v>
      </c>
      <c r="Q55" s="324">
        <v>1</v>
      </c>
      <c r="R55" s="122">
        <v>4</v>
      </c>
      <c r="S55" s="324">
        <v>2</v>
      </c>
      <c r="T55" s="122">
        <v>1</v>
      </c>
      <c r="U55" s="324">
        <v>59</v>
      </c>
      <c r="V55" s="122">
        <v>0</v>
      </c>
      <c r="W55" s="324">
        <v>4</v>
      </c>
      <c r="X55" s="122">
        <v>0</v>
      </c>
      <c r="Y55" s="324">
        <v>909</v>
      </c>
      <c r="Z55" s="122">
        <v>11</v>
      </c>
      <c r="AA55" s="327">
        <v>1117</v>
      </c>
    </row>
    <row r="56" spans="11:27" ht="13.2" x14ac:dyDescent="0.25">
      <c r="K56" s="320" t="s">
        <v>254</v>
      </c>
      <c r="L56" s="122">
        <v>375</v>
      </c>
      <c r="M56" s="324">
        <v>82</v>
      </c>
      <c r="N56" s="122">
        <v>1</v>
      </c>
      <c r="O56" s="324">
        <v>9</v>
      </c>
      <c r="P56" s="122">
        <v>0</v>
      </c>
      <c r="Q56" s="324">
        <v>0</v>
      </c>
      <c r="R56" s="122">
        <v>1</v>
      </c>
      <c r="S56" s="324">
        <v>0</v>
      </c>
      <c r="T56" s="122">
        <v>0</v>
      </c>
      <c r="U56" s="324">
        <v>1</v>
      </c>
      <c r="V56" s="122">
        <v>1</v>
      </c>
      <c r="W56" s="324">
        <v>2</v>
      </c>
      <c r="X56" s="122">
        <v>1</v>
      </c>
      <c r="Y56" s="324">
        <v>48</v>
      </c>
      <c r="Z56" s="122">
        <v>19</v>
      </c>
      <c r="AA56" s="327">
        <v>540</v>
      </c>
    </row>
    <row r="57" spans="11:27" ht="13.8" thickBot="1" x14ac:dyDescent="0.3">
      <c r="K57" s="321" t="s">
        <v>1</v>
      </c>
      <c r="L57" s="115">
        <v>905</v>
      </c>
      <c r="M57" s="325">
        <v>122</v>
      </c>
      <c r="N57" s="115">
        <v>2</v>
      </c>
      <c r="O57" s="325">
        <v>50</v>
      </c>
      <c r="P57" s="115">
        <v>0</v>
      </c>
      <c r="Q57" s="325">
        <v>7</v>
      </c>
      <c r="R57" s="115">
        <v>10</v>
      </c>
      <c r="S57" s="325">
        <v>13</v>
      </c>
      <c r="T57" s="115">
        <v>2</v>
      </c>
      <c r="U57" s="325">
        <v>4</v>
      </c>
      <c r="V57" s="115">
        <v>10</v>
      </c>
      <c r="W57" s="325">
        <v>7</v>
      </c>
      <c r="X57" s="115">
        <v>2</v>
      </c>
      <c r="Y57" s="325">
        <v>330</v>
      </c>
      <c r="Z57" s="115">
        <v>56</v>
      </c>
      <c r="AA57" s="329">
        <v>1520</v>
      </c>
    </row>
    <row r="58" spans="11:27" ht="13.2" x14ac:dyDescent="0.25">
      <c r="K58" s="322" t="s">
        <v>7</v>
      </c>
      <c r="L58" s="116">
        <v>71119</v>
      </c>
      <c r="M58" s="326">
        <v>4982</v>
      </c>
      <c r="N58" s="116">
        <v>161</v>
      </c>
      <c r="O58" s="326">
        <v>1617</v>
      </c>
      <c r="P58" s="116">
        <v>53</v>
      </c>
      <c r="Q58" s="326">
        <v>667</v>
      </c>
      <c r="R58" s="116">
        <v>995</v>
      </c>
      <c r="S58" s="327">
        <v>1592</v>
      </c>
      <c r="T58" s="128">
        <v>113</v>
      </c>
      <c r="U58" s="327">
        <v>94</v>
      </c>
      <c r="V58" s="128">
        <v>1370</v>
      </c>
      <c r="W58" s="327">
        <v>557</v>
      </c>
      <c r="X58" s="128">
        <v>404</v>
      </c>
      <c r="Y58" s="327">
        <v>13269</v>
      </c>
      <c r="Z58" s="128">
        <v>1451</v>
      </c>
      <c r="AA58" s="327">
        <v>98444</v>
      </c>
    </row>
    <row r="60" spans="11:27" ht="13.2" x14ac:dyDescent="0.25">
      <c r="K60" s="60" t="s">
        <v>217</v>
      </c>
    </row>
    <row r="61" spans="11:27" ht="13.2" x14ac:dyDescent="0.25">
      <c r="K61" s="318"/>
      <c r="L61" s="437" t="s">
        <v>329</v>
      </c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</row>
    <row r="62" spans="11:27" ht="34.5" customHeight="1" x14ac:dyDescent="0.25">
      <c r="K62" s="453" t="s">
        <v>330</v>
      </c>
      <c r="L62" s="455" t="s">
        <v>129</v>
      </c>
      <c r="M62" s="449" t="s">
        <v>130</v>
      </c>
      <c r="N62" s="451" t="s">
        <v>133</v>
      </c>
      <c r="O62" s="449" t="s">
        <v>132</v>
      </c>
      <c r="P62" s="451" t="s">
        <v>255</v>
      </c>
      <c r="Q62" s="449" t="s">
        <v>80</v>
      </c>
      <c r="R62" s="451" t="s">
        <v>81</v>
      </c>
      <c r="S62" s="449" t="s">
        <v>82</v>
      </c>
      <c r="T62" s="443" t="s">
        <v>131</v>
      </c>
      <c r="U62" s="457" t="s">
        <v>256</v>
      </c>
      <c r="V62" s="443" t="s">
        <v>244</v>
      </c>
      <c r="W62" s="441" t="s">
        <v>245</v>
      </c>
      <c r="X62" s="443" t="s">
        <v>246</v>
      </c>
      <c r="Y62" s="445" t="s">
        <v>247</v>
      </c>
      <c r="Z62" s="447" t="s">
        <v>214</v>
      </c>
      <c r="AA62" s="439" t="s">
        <v>7</v>
      </c>
    </row>
    <row r="63" spans="11:27" ht="28.5" customHeight="1" thickBot="1" x14ac:dyDescent="0.3">
      <c r="K63" s="454"/>
      <c r="L63" s="456"/>
      <c r="M63" s="450"/>
      <c r="N63" s="452"/>
      <c r="O63" s="450"/>
      <c r="P63" s="452"/>
      <c r="Q63" s="450"/>
      <c r="R63" s="452"/>
      <c r="S63" s="450"/>
      <c r="T63" s="444"/>
      <c r="U63" s="457"/>
      <c r="V63" s="444"/>
      <c r="W63" s="442"/>
      <c r="X63" s="444"/>
      <c r="Y63" s="446"/>
      <c r="Z63" s="448"/>
      <c r="AA63" s="440"/>
    </row>
    <row r="64" spans="11:27" ht="13.2" x14ac:dyDescent="0.25">
      <c r="K64" s="319" t="s">
        <v>129</v>
      </c>
      <c r="L64" s="120">
        <v>6147</v>
      </c>
      <c r="M64" s="323">
        <v>350</v>
      </c>
      <c r="N64" s="120">
        <v>81</v>
      </c>
      <c r="O64" s="323">
        <v>185</v>
      </c>
      <c r="P64" s="120">
        <v>13</v>
      </c>
      <c r="Q64" s="323">
        <v>77</v>
      </c>
      <c r="R64" s="120">
        <v>271</v>
      </c>
      <c r="S64" s="324">
        <v>545</v>
      </c>
      <c r="T64" s="122">
        <v>27</v>
      </c>
      <c r="U64" s="328">
        <v>1</v>
      </c>
      <c r="V64" s="122">
        <v>896</v>
      </c>
      <c r="W64" s="324">
        <v>427</v>
      </c>
      <c r="X64" s="122">
        <v>409</v>
      </c>
      <c r="Y64" s="324">
        <v>4273</v>
      </c>
      <c r="Z64" s="122">
        <v>181</v>
      </c>
      <c r="AA64" s="327">
        <v>13883</v>
      </c>
    </row>
    <row r="65" spans="11:27" ht="13.2" x14ac:dyDescent="0.25">
      <c r="K65" s="320" t="s">
        <v>130</v>
      </c>
      <c r="L65" s="120">
        <v>481</v>
      </c>
      <c r="M65" s="323">
        <v>38</v>
      </c>
      <c r="N65" s="120">
        <v>9</v>
      </c>
      <c r="O65" s="323">
        <v>26</v>
      </c>
      <c r="P65" s="120">
        <v>0</v>
      </c>
      <c r="Q65" s="323">
        <v>3</v>
      </c>
      <c r="R65" s="120">
        <v>24</v>
      </c>
      <c r="S65" s="324">
        <v>41</v>
      </c>
      <c r="T65" s="122">
        <v>4</v>
      </c>
      <c r="U65" s="324">
        <v>1</v>
      </c>
      <c r="V65" s="122">
        <v>77</v>
      </c>
      <c r="W65" s="324">
        <v>35</v>
      </c>
      <c r="X65" s="122">
        <v>23</v>
      </c>
      <c r="Y65" s="324">
        <v>276</v>
      </c>
      <c r="Z65" s="122">
        <v>18</v>
      </c>
      <c r="AA65" s="327">
        <v>1056</v>
      </c>
    </row>
    <row r="66" spans="11:27" ht="13.2" x14ac:dyDescent="0.25">
      <c r="K66" s="320" t="s">
        <v>133</v>
      </c>
      <c r="L66" s="120">
        <v>42</v>
      </c>
      <c r="M66" s="323">
        <v>3</v>
      </c>
      <c r="N66" s="120">
        <v>4</v>
      </c>
      <c r="O66" s="323">
        <v>0</v>
      </c>
      <c r="P66" s="120">
        <v>0</v>
      </c>
      <c r="Q66" s="323">
        <v>0</v>
      </c>
      <c r="R66" s="120">
        <v>0</v>
      </c>
      <c r="S66" s="324">
        <v>0</v>
      </c>
      <c r="T66" s="122">
        <v>0</v>
      </c>
      <c r="U66" s="324">
        <v>0</v>
      </c>
      <c r="V66" s="122">
        <v>4</v>
      </c>
      <c r="W66" s="324">
        <v>0</v>
      </c>
      <c r="X66" s="122">
        <v>0</v>
      </c>
      <c r="Y66" s="324">
        <v>15</v>
      </c>
      <c r="Z66" s="122">
        <v>2</v>
      </c>
      <c r="AA66" s="327">
        <v>70</v>
      </c>
    </row>
    <row r="67" spans="11:27" ht="13.2" x14ac:dyDescent="0.25">
      <c r="K67" s="320" t="s">
        <v>132</v>
      </c>
      <c r="L67" s="120">
        <v>236</v>
      </c>
      <c r="M67" s="323">
        <v>15</v>
      </c>
      <c r="N67" s="121">
        <v>4</v>
      </c>
      <c r="O67" s="323">
        <v>17</v>
      </c>
      <c r="P67" s="120">
        <v>2</v>
      </c>
      <c r="Q67" s="323">
        <v>14</v>
      </c>
      <c r="R67" s="120">
        <v>10</v>
      </c>
      <c r="S67" s="324">
        <v>15</v>
      </c>
      <c r="T67" s="122">
        <v>1</v>
      </c>
      <c r="U67" s="324">
        <v>0</v>
      </c>
      <c r="V67" s="122">
        <v>20</v>
      </c>
      <c r="W67" s="324">
        <v>15</v>
      </c>
      <c r="X67" s="122">
        <v>3</v>
      </c>
      <c r="Y67" s="324">
        <v>90</v>
      </c>
      <c r="Z67" s="122">
        <v>11</v>
      </c>
      <c r="AA67" s="327">
        <v>453</v>
      </c>
    </row>
    <row r="68" spans="11:27" ht="13.2" x14ac:dyDescent="0.25">
      <c r="K68" s="320" t="s">
        <v>255</v>
      </c>
      <c r="L68" s="122">
        <v>4</v>
      </c>
      <c r="M68" s="324">
        <v>0</v>
      </c>
      <c r="N68" s="122">
        <v>0</v>
      </c>
      <c r="O68" s="324">
        <v>0</v>
      </c>
      <c r="P68" s="122">
        <v>0</v>
      </c>
      <c r="Q68" s="324">
        <v>0</v>
      </c>
      <c r="R68" s="122">
        <v>0</v>
      </c>
      <c r="S68" s="324">
        <v>0</v>
      </c>
      <c r="T68" s="122">
        <v>0</v>
      </c>
      <c r="U68" s="324">
        <v>0</v>
      </c>
      <c r="V68" s="122">
        <v>1</v>
      </c>
      <c r="W68" s="324">
        <v>0</v>
      </c>
      <c r="X68" s="122">
        <v>0</v>
      </c>
      <c r="Y68" s="324">
        <v>0</v>
      </c>
      <c r="Z68" s="122">
        <v>0</v>
      </c>
      <c r="AA68" s="327">
        <v>5</v>
      </c>
    </row>
    <row r="69" spans="11:27" ht="13.2" x14ac:dyDescent="0.25">
      <c r="K69" s="320" t="s">
        <v>80</v>
      </c>
      <c r="L69" s="120">
        <v>97</v>
      </c>
      <c r="M69" s="323">
        <v>5</v>
      </c>
      <c r="N69" s="121">
        <v>5</v>
      </c>
      <c r="O69" s="323">
        <v>5</v>
      </c>
      <c r="P69" s="120">
        <v>0</v>
      </c>
      <c r="Q69" s="323">
        <v>15</v>
      </c>
      <c r="R69" s="120">
        <v>1</v>
      </c>
      <c r="S69" s="324">
        <v>3</v>
      </c>
      <c r="T69" s="122">
        <v>0</v>
      </c>
      <c r="U69" s="324">
        <v>0</v>
      </c>
      <c r="V69" s="122">
        <v>21</v>
      </c>
      <c r="W69" s="324">
        <v>23</v>
      </c>
      <c r="X69" s="122">
        <v>3</v>
      </c>
      <c r="Y69" s="324">
        <v>387</v>
      </c>
      <c r="Z69" s="122">
        <v>1</v>
      </c>
      <c r="AA69" s="327">
        <v>566</v>
      </c>
    </row>
    <row r="70" spans="11:27" ht="13.2" x14ac:dyDescent="0.25">
      <c r="K70" s="320" t="s">
        <v>81</v>
      </c>
      <c r="L70" s="120">
        <v>225</v>
      </c>
      <c r="M70" s="323">
        <v>15</v>
      </c>
      <c r="N70" s="121">
        <v>1</v>
      </c>
      <c r="O70" s="323">
        <v>7</v>
      </c>
      <c r="P70" s="120">
        <v>0</v>
      </c>
      <c r="Q70" s="323">
        <v>1</v>
      </c>
      <c r="R70" s="120">
        <v>72</v>
      </c>
      <c r="S70" s="324">
        <v>35</v>
      </c>
      <c r="T70" s="122">
        <v>1</v>
      </c>
      <c r="U70" s="324">
        <v>2</v>
      </c>
      <c r="V70" s="122">
        <v>33</v>
      </c>
      <c r="W70" s="324">
        <v>8</v>
      </c>
      <c r="X70" s="122">
        <v>70</v>
      </c>
      <c r="Y70" s="324">
        <v>1659</v>
      </c>
      <c r="Z70" s="122">
        <v>14</v>
      </c>
      <c r="AA70" s="327">
        <v>2143</v>
      </c>
    </row>
    <row r="71" spans="11:27" ht="13.2" x14ac:dyDescent="0.25">
      <c r="K71" s="320" t="s">
        <v>82</v>
      </c>
      <c r="L71" s="120">
        <v>536</v>
      </c>
      <c r="M71" s="323">
        <v>36</v>
      </c>
      <c r="N71" s="121">
        <v>1</v>
      </c>
      <c r="O71" s="323">
        <v>10</v>
      </c>
      <c r="P71" s="120">
        <v>0</v>
      </c>
      <c r="Q71" s="323">
        <v>8</v>
      </c>
      <c r="R71" s="120">
        <v>46</v>
      </c>
      <c r="S71" s="324">
        <v>237</v>
      </c>
      <c r="T71" s="122">
        <v>4</v>
      </c>
      <c r="U71" s="324">
        <v>1</v>
      </c>
      <c r="V71" s="122">
        <v>143</v>
      </c>
      <c r="W71" s="324">
        <v>40</v>
      </c>
      <c r="X71" s="122">
        <v>11</v>
      </c>
      <c r="Y71" s="324">
        <v>1765</v>
      </c>
      <c r="Z71" s="122">
        <v>27</v>
      </c>
      <c r="AA71" s="327">
        <v>2865</v>
      </c>
    </row>
    <row r="72" spans="11:27" ht="13.2" x14ac:dyDescent="0.25">
      <c r="K72" s="320" t="s">
        <v>131</v>
      </c>
      <c r="L72" s="120">
        <v>23</v>
      </c>
      <c r="M72" s="323">
        <v>4</v>
      </c>
      <c r="N72" s="121">
        <v>1</v>
      </c>
      <c r="O72" s="323">
        <v>0</v>
      </c>
      <c r="P72" s="120">
        <v>0</v>
      </c>
      <c r="Q72" s="323">
        <v>1</v>
      </c>
      <c r="R72" s="120">
        <v>2</v>
      </c>
      <c r="S72" s="324">
        <v>3</v>
      </c>
      <c r="T72" s="122">
        <v>0</v>
      </c>
      <c r="U72" s="324">
        <v>0</v>
      </c>
      <c r="V72" s="122">
        <v>5</v>
      </c>
      <c r="W72" s="324">
        <v>2</v>
      </c>
      <c r="X72" s="122">
        <v>0</v>
      </c>
      <c r="Y72" s="324">
        <v>73</v>
      </c>
      <c r="Z72" s="122">
        <v>1</v>
      </c>
      <c r="AA72" s="327">
        <v>115</v>
      </c>
    </row>
    <row r="73" spans="11:27" ht="13.2" x14ac:dyDescent="0.25">
      <c r="K73" s="320" t="s">
        <v>252</v>
      </c>
      <c r="L73" s="120">
        <v>7</v>
      </c>
      <c r="M73" s="323">
        <v>2</v>
      </c>
      <c r="N73" s="121">
        <v>0</v>
      </c>
      <c r="O73" s="323">
        <v>1</v>
      </c>
      <c r="P73" s="120">
        <v>0</v>
      </c>
      <c r="Q73" s="323">
        <v>0</v>
      </c>
      <c r="R73" s="120">
        <v>0</v>
      </c>
      <c r="S73" s="324">
        <v>2</v>
      </c>
      <c r="T73" s="122">
        <v>0</v>
      </c>
      <c r="U73" s="324">
        <v>0</v>
      </c>
      <c r="V73" s="122">
        <v>1</v>
      </c>
      <c r="W73" s="324">
        <v>5</v>
      </c>
      <c r="X73" s="122">
        <v>0</v>
      </c>
      <c r="Y73" s="324">
        <v>23</v>
      </c>
      <c r="Z73" s="122">
        <v>2</v>
      </c>
      <c r="AA73" s="327">
        <v>43</v>
      </c>
    </row>
    <row r="74" spans="11:27" ht="13.2" x14ac:dyDescent="0.25">
      <c r="K74" s="320" t="s">
        <v>251</v>
      </c>
      <c r="L74" s="122">
        <v>5</v>
      </c>
      <c r="M74" s="324">
        <v>0</v>
      </c>
      <c r="N74" s="122">
        <v>0</v>
      </c>
      <c r="O74" s="324">
        <v>0</v>
      </c>
      <c r="P74" s="122">
        <v>0</v>
      </c>
      <c r="Q74" s="324">
        <v>0</v>
      </c>
      <c r="R74" s="122">
        <v>0</v>
      </c>
      <c r="S74" s="324">
        <v>0</v>
      </c>
      <c r="T74" s="122">
        <v>0</v>
      </c>
      <c r="U74" s="324">
        <v>12</v>
      </c>
      <c r="V74" s="122">
        <v>0</v>
      </c>
      <c r="W74" s="324">
        <v>4</v>
      </c>
      <c r="X74" s="122">
        <v>0</v>
      </c>
      <c r="Y74" s="324">
        <v>915</v>
      </c>
      <c r="Z74" s="122">
        <v>5</v>
      </c>
      <c r="AA74" s="327">
        <v>941</v>
      </c>
    </row>
    <row r="75" spans="11:27" ht="13.2" x14ac:dyDescent="0.25">
      <c r="K75" s="320" t="s">
        <v>254</v>
      </c>
      <c r="L75" s="122">
        <v>4</v>
      </c>
      <c r="M75" s="324">
        <v>0</v>
      </c>
      <c r="N75" s="122">
        <v>0</v>
      </c>
      <c r="O75" s="324">
        <v>0</v>
      </c>
      <c r="P75" s="122">
        <v>0</v>
      </c>
      <c r="Q75" s="324">
        <v>0</v>
      </c>
      <c r="R75" s="122">
        <v>0</v>
      </c>
      <c r="S75" s="324">
        <v>0</v>
      </c>
      <c r="T75" s="122">
        <v>0</v>
      </c>
      <c r="U75" s="324">
        <v>0</v>
      </c>
      <c r="V75" s="122">
        <v>0</v>
      </c>
      <c r="W75" s="324">
        <v>2</v>
      </c>
      <c r="X75" s="122">
        <v>1</v>
      </c>
      <c r="Y75" s="324">
        <v>8</v>
      </c>
      <c r="Z75" s="122">
        <v>0</v>
      </c>
      <c r="AA75" s="327">
        <v>15</v>
      </c>
    </row>
    <row r="76" spans="11:27" ht="13.8" thickBot="1" x14ac:dyDescent="0.3">
      <c r="K76" s="321" t="s">
        <v>1</v>
      </c>
      <c r="L76" s="115">
        <v>67</v>
      </c>
      <c r="M76" s="325">
        <v>8</v>
      </c>
      <c r="N76" s="123">
        <v>0</v>
      </c>
      <c r="O76" s="325">
        <v>1</v>
      </c>
      <c r="P76" s="115">
        <v>0</v>
      </c>
      <c r="Q76" s="325">
        <v>0</v>
      </c>
      <c r="R76" s="115">
        <v>2</v>
      </c>
      <c r="S76" s="325">
        <v>8</v>
      </c>
      <c r="T76" s="115">
        <v>0</v>
      </c>
      <c r="U76" s="325">
        <v>0</v>
      </c>
      <c r="V76" s="115">
        <v>9</v>
      </c>
      <c r="W76" s="325">
        <v>7</v>
      </c>
      <c r="X76" s="115">
        <v>3</v>
      </c>
      <c r="Y76" s="325">
        <v>162</v>
      </c>
      <c r="Z76" s="115">
        <v>5</v>
      </c>
      <c r="AA76" s="329">
        <v>272</v>
      </c>
    </row>
    <row r="77" spans="11:27" ht="13.2" x14ac:dyDescent="0.25">
      <c r="K77" s="322" t="s">
        <v>7</v>
      </c>
      <c r="L77" s="116">
        <v>7874</v>
      </c>
      <c r="M77" s="326">
        <v>476</v>
      </c>
      <c r="N77" s="124">
        <v>106</v>
      </c>
      <c r="O77" s="326">
        <v>252</v>
      </c>
      <c r="P77" s="116">
        <v>15</v>
      </c>
      <c r="Q77" s="326">
        <v>119</v>
      </c>
      <c r="R77" s="116">
        <v>428</v>
      </c>
      <c r="S77" s="330">
        <v>889</v>
      </c>
      <c r="T77" s="114">
        <v>37</v>
      </c>
      <c r="U77" s="330">
        <v>17</v>
      </c>
      <c r="V77" s="114">
        <v>1210</v>
      </c>
      <c r="W77" s="330">
        <v>568</v>
      </c>
      <c r="X77" s="114">
        <v>523</v>
      </c>
      <c r="Y77" s="330">
        <v>9646</v>
      </c>
      <c r="Z77" s="114">
        <v>267</v>
      </c>
      <c r="AA77" s="327">
        <v>22427</v>
      </c>
    </row>
    <row r="80" spans="11:27" s="34" customFormat="1" x14ac:dyDescent="0.25"/>
    <row r="85" spans="2:31" ht="13.2" x14ac:dyDescent="0.25">
      <c r="B85" s="46" t="s">
        <v>213</v>
      </c>
      <c r="C85" s="409">
        <v>40490</v>
      </c>
      <c r="D85" s="409"/>
    </row>
    <row r="86" spans="2:31" x14ac:dyDescent="0.25">
      <c r="B86" t="s">
        <v>72</v>
      </c>
    </row>
    <row r="87" spans="2:31" ht="48.6" thickBot="1" x14ac:dyDescent="0.3">
      <c r="B87" s="191"/>
      <c r="C87" s="410" t="s">
        <v>85</v>
      </c>
      <c r="D87" s="411"/>
      <c r="E87" s="412"/>
      <c r="F87" s="176" t="s">
        <v>87</v>
      </c>
      <c r="G87" s="413" t="s">
        <v>0</v>
      </c>
      <c r="H87" s="414"/>
      <c r="I87" s="16" t="s">
        <v>88</v>
      </c>
    </row>
    <row r="88" spans="2:31" ht="36" x14ac:dyDescent="0.25">
      <c r="B88" s="192" t="s">
        <v>134</v>
      </c>
      <c r="C88" s="3" t="s">
        <v>4</v>
      </c>
      <c r="D88" s="4" t="s">
        <v>5</v>
      </c>
      <c r="E88" s="22" t="s">
        <v>86</v>
      </c>
      <c r="F88" s="213" t="s">
        <v>4</v>
      </c>
      <c r="G88" s="214" t="s">
        <v>4</v>
      </c>
      <c r="H88" s="215" t="s">
        <v>5</v>
      </c>
      <c r="I88" s="4" t="s">
        <v>4</v>
      </c>
      <c r="L88" s="299"/>
      <c r="M88" s="299"/>
      <c r="N88" s="299"/>
      <c r="O88" s="299"/>
      <c r="P88" s="299"/>
      <c r="Q88" s="28"/>
      <c r="R88" s="28"/>
      <c r="S88" s="28"/>
      <c r="T88" s="28"/>
      <c r="U88" s="28"/>
      <c r="V88" s="299"/>
      <c r="W88" s="28"/>
      <c r="X88" s="28"/>
      <c r="Y88" s="28"/>
      <c r="Z88" s="28"/>
      <c r="AA88" s="28"/>
      <c r="AB88" s="28"/>
      <c r="AC88" s="28"/>
      <c r="AD88" s="28"/>
      <c r="AE88" s="28"/>
    </row>
    <row r="89" spans="2:31" ht="13.2" x14ac:dyDescent="0.25">
      <c r="B89" s="194" t="s">
        <v>135</v>
      </c>
      <c r="C89" s="110">
        <v>273</v>
      </c>
      <c r="D89" s="86">
        <v>0.3</v>
      </c>
      <c r="E89" s="83">
        <v>0</v>
      </c>
      <c r="F89" s="216">
        <v>37</v>
      </c>
      <c r="G89" s="217">
        <v>44</v>
      </c>
      <c r="H89" s="218">
        <v>0.2</v>
      </c>
      <c r="I89" s="168">
        <v>16</v>
      </c>
      <c r="J89" s="141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3"/>
      <c r="X89" s="23"/>
      <c r="Y89" s="299"/>
      <c r="Z89" s="28"/>
      <c r="AA89" s="28"/>
      <c r="AB89" s="23"/>
      <c r="AC89" s="23"/>
      <c r="AD89" s="23"/>
      <c r="AE89" s="299"/>
    </row>
    <row r="90" spans="2:31" ht="13.2" x14ac:dyDescent="0.25">
      <c r="B90" s="195" t="s">
        <v>136</v>
      </c>
      <c r="C90" s="111">
        <v>653</v>
      </c>
      <c r="D90" s="87">
        <v>0.7</v>
      </c>
      <c r="E90" s="84">
        <v>0</v>
      </c>
      <c r="F90" s="219">
        <v>77</v>
      </c>
      <c r="G90" s="220">
        <v>98</v>
      </c>
      <c r="H90" s="221">
        <v>0.4</v>
      </c>
      <c r="I90" s="117">
        <v>15</v>
      </c>
      <c r="J90" s="141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99"/>
      <c r="W90" s="23"/>
      <c r="X90" s="23"/>
      <c r="Y90" s="299"/>
      <c r="Z90" s="28"/>
      <c r="AA90" s="28"/>
      <c r="AB90" s="23"/>
      <c r="AC90" s="23"/>
      <c r="AD90" s="23"/>
      <c r="AE90" s="299"/>
    </row>
    <row r="91" spans="2:31" ht="13.2" x14ac:dyDescent="0.25">
      <c r="B91" s="195" t="s">
        <v>137</v>
      </c>
      <c r="C91" s="111">
        <v>1410</v>
      </c>
      <c r="D91" s="87">
        <v>1.5</v>
      </c>
      <c r="E91" s="84">
        <v>-0.3</v>
      </c>
      <c r="F91" s="219">
        <v>211</v>
      </c>
      <c r="G91" s="220">
        <v>296</v>
      </c>
      <c r="H91" s="221">
        <v>1.3</v>
      </c>
      <c r="I91" s="117">
        <v>21</v>
      </c>
      <c r="J91" s="141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00"/>
      <c r="X91" s="301"/>
      <c r="Y91" s="301"/>
      <c r="Z91" s="28"/>
      <c r="AA91" s="28"/>
      <c r="AB91" s="40"/>
      <c r="AC91" s="300"/>
      <c r="AD91" s="301"/>
      <c r="AE91" s="301"/>
    </row>
    <row r="92" spans="2:31" ht="13.2" x14ac:dyDescent="0.25">
      <c r="B92" s="195" t="s">
        <v>138</v>
      </c>
      <c r="C92" s="111">
        <v>8109</v>
      </c>
      <c r="D92" s="87">
        <v>8.4</v>
      </c>
      <c r="E92" s="84">
        <v>-2.1</v>
      </c>
      <c r="F92" s="219">
        <v>1297</v>
      </c>
      <c r="G92" s="220">
        <v>1854</v>
      </c>
      <c r="H92" s="221">
        <v>8.4</v>
      </c>
      <c r="I92" s="117">
        <v>23</v>
      </c>
      <c r="J92" s="141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00"/>
      <c r="X92" s="301"/>
      <c r="Y92" s="301"/>
      <c r="Z92" s="28"/>
      <c r="AA92" s="28"/>
      <c r="AB92" s="40"/>
      <c r="AC92" s="300"/>
      <c r="AD92" s="301"/>
      <c r="AE92" s="301"/>
    </row>
    <row r="93" spans="2:31" ht="13.2" x14ac:dyDescent="0.25">
      <c r="B93" s="195">
        <v>1991</v>
      </c>
      <c r="C93" s="111">
        <v>2144</v>
      </c>
      <c r="D93" s="87">
        <v>2.2000000000000002</v>
      </c>
      <c r="E93" s="84">
        <v>-0.4</v>
      </c>
      <c r="F93" s="219">
        <v>388</v>
      </c>
      <c r="G93" s="220">
        <v>535</v>
      </c>
      <c r="H93" s="221">
        <v>2.4</v>
      </c>
      <c r="I93" s="117">
        <v>25</v>
      </c>
      <c r="J93" s="141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00"/>
      <c r="X93" s="301"/>
      <c r="Y93" s="301"/>
      <c r="Z93" s="28"/>
      <c r="AA93" s="28"/>
      <c r="AB93" s="40"/>
      <c r="AC93" s="300"/>
      <c r="AD93" s="301"/>
      <c r="AE93" s="301"/>
    </row>
    <row r="94" spans="2:31" ht="13.2" x14ac:dyDescent="0.25">
      <c r="B94" s="195">
        <v>1992</v>
      </c>
      <c r="C94" s="111">
        <v>2003</v>
      </c>
      <c r="D94" s="87">
        <v>2.1</v>
      </c>
      <c r="E94" s="84">
        <v>-0.2</v>
      </c>
      <c r="F94" s="219">
        <v>347</v>
      </c>
      <c r="G94" s="220">
        <v>511</v>
      </c>
      <c r="H94" s="221">
        <v>2.2999999999999998</v>
      </c>
      <c r="I94" s="117">
        <v>26</v>
      </c>
      <c r="J94" s="141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00"/>
      <c r="X94" s="301"/>
      <c r="Y94" s="301"/>
      <c r="Z94" s="28"/>
      <c r="AA94" s="28"/>
      <c r="AB94" s="40"/>
      <c r="AC94" s="300"/>
      <c r="AD94" s="301"/>
      <c r="AE94" s="301"/>
    </row>
    <row r="95" spans="2:31" ht="13.2" x14ac:dyDescent="0.25">
      <c r="B95" s="195">
        <v>1993</v>
      </c>
      <c r="C95" s="111">
        <v>1784</v>
      </c>
      <c r="D95" s="87">
        <v>1.9</v>
      </c>
      <c r="E95" s="84">
        <v>-0.1</v>
      </c>
      <c r="F95" s="219">
        <v>329</v>
      </c>
      <c r="G95" s="220">
        <v>504</v>
      </c>
      <c r="H95" s="221">
        <v>2.2999999999999998</v>
      </c>
      <c r="I95" s="117">
        <v>28</v>
      </c>
      <c r="J95" s="141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00"/>
      <c r="X95" s="301"/>
      <c r="Y95" s="301"/>
      <c r="Z95" s="28"/>
      <c r="AA95" s="28"/>
      <c r="AB95" s="40"/>
      <c r="AC95" s="300"/>
      <c r="AD95" s="301"/>
      <c r="AE95" s="301"/>
    </row>
    <row r="96" spans="2:31" ht="13.2" x14ac:dyDescent="0.25">
      <c r="B96" s="195">
        <v>1994</v>
      </c>
      <c r="C96" s="111">
        <v>2450</v>
      </c>
      <c r="D96" s="87">
        <v>2.5</v>
      </c>
      <c r="E96" s="84">
        <v>0</v>
      </c>
      <c r="F96" s="219">
        <v>431</v>
      </c>
      <c r="G96" s="220">
        <v>621</v>
      </c>
      <c r="H96" s="221">
        <v>2.8</v>
      </c>
      <c r="I96" s="117">
        <v>25</v>
      </c>
      <c r="J96" s="141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9"/>
      <c r="W96" s="300"/>
      <c r="X96" s="301"/>
      <c r="Y96" s="301"/>
      <c r="Z96" s="28"/>
      <c r="AA96" s="28"/>
      <c r="AB96" s="40"/>
      <c r="AC96" s="300"/>
      <c r="AD96" s="301"/>
      <c r="AE96" s="301"/>
    </row>
    <row r="97" spans="2:31" ht="13.2" x14ac:dyDescent="0.25">
      <c r="B97" s="195">
        <v>1995</v>
      </c>
      <c r="C97" s="111">
        <v>2985</v>
      </c>
      <c r="D97" s="87">
        <v>3.1</v>
      </c>
      <c r="E97" s="84">
        <v>-0.1</v>
      </c>
      <c r="F97" s="219">
        <v>506</v>
      </c>
      <c r="G97" s="220">
        <v>739</v>
      </c>
      <c r="H97" s="221">
        <v>3.4</v>
      </c>
      <c r="I97" s="117">
        <v>25</v>
      </c>
      <c r="J97" s="141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40"/>
      <c r="X97" s="28"/>
      <c r="Y97" s="28"/>
      <c r="Z97" s="28"/>
      <c r="AA97" s="28"/>
      <c r="AB97" s="40"/>
      <c r="AC97" s="40"/>
      <c r="AD97" s="28"/>
      <c r="AE97" s="28"/>
    </row>
    <row r="98" spans="2:31" ht="13.2" x14ac:dyDescent="0.25">
      <c r="B98" s="195">
        <v>1996</v>
      </c>
      <c r="C98" s="111">
        <v>3513</v>
      </c>
      <c r="D98" s="87">
        <v>3.6</v>
      </c>
      <c r="E98" s="84">
        <v>-0.2</v>
      </c>
      <c r="F98" s="219">
        <v>562</v>
      </c>
      <c r="G98" s="220">
        <v>788</v>
      </c>
      <c r="H98" s="221">
        <v>3.6</v>
      </c>
      <c r="I98" s="117">
        <v>22</v>
      </c>
      <c r="J98" s="141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40"/>
      <c r="X98" s="28"/>
      <c r="Y98" s="28"/>
      <c r="Z98" s="28"/>
      <c r="AA98" s="28"/>
      <c r="AB98" s="40"/>
      <c r="AC98" s="40"/>
      <c r="AD98" s="28"/>
      <c r="AE98" s="28"/>
    </row>
    <row r="99" spans="2:31" ht="13.2" x14ac:dyDescent="0.25">
      <c r="B99" s="195">
        <v>1997</v>
      </c>
      <c r="C99" s="111">
        <v>4153</v>
      </c>
      <c r="D99" s="87">
        <v>4.3</v>
      </c>
      <c r="E99" s="84">
        <v>0</v>
      </c>
      <c r="F99" s="219">
        <v>668</v>
      </c>
      <c r="G99" s="220">
        <v>933</v>
      </c>
      <c r="H99" s="221">
        <v>4.3</v>
      </c>
      <c r="I99" s="117">
        <v>22</v>
      </c>
      <c r="J99" s="141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40"/>
      <c r="X99" s="40"/>
      <c r="Y99" s="28"/>
      <c r="Z99" s="28"/>
      <c r="AA99" s="28"/>
      <c r="AB99" s="40"/>
      <c r="AC99" s="40"/>
      <c r="AD99" s="28"/>
      <c r="AE99" s="28"/>
    </row>
    <row r="100" spans="2:31" ht="13.2" x14ac:dyDescent="0.25">
      <c r="B100" s="195">
        <v>1998</v>
      </c>
      <c r="C100" s="111">
        <v>4991</v>
      </c>
      <c r="D100" s="87">
        <v>5.2</v>
      </c>
      <c r="E100" s="84">
        <v>-0.1</v>
      </c>
      <c r="F100" s="219">
        <v>796</v>
      </c>
      <c r="G100" s="220">
        <v>1094</v>
      </c>
      <c r="H100" s="221">
        <v>5</v>
      </c>
      <c r="I100" s="117">
        <v>22</v>
      </c>
      <c r="J100" s="141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40"/>
      <c r="X100" s="40"/>
      <c r="Y100" s="28"/>
      <c r="Z100" s="28"/>
      <c r="AA100" s="28"/>
      <c r="AB100" s="40"/>
      <c r="AC100" s="40"/>
      <c r="AD100" s="28"/>
      <c r="AE100" s="28"/>
    </row>
    <row r="101" spans="2:31" ht="13.2" x14ac:dyDescent="0.25">
      <c r="B101" s="195">
        <v>1999</v>
      </c>
      <c r="C101" s="111">
        <v>5489</v>
      </c>
      <c r="D101" s="87">
        <v>5.7</v>
      </c>
      <c r="E101" s="84">
        <v>-0.2</v>
      </c>
      <c r="F101" s="219">
        <v>900</v>
      </c>
      <c r="G101" s="220">
        <v>1242</v>
      </c>
      <c r="H101" s="221">
        <v>5.7</v>
      </c>
      <c r="I101" s="117">
        <v>23</v>
      </c>
      <c r="J101" s="141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2:31" ht="13.2" x14ac:dyDescent="0.25">
      <c r="B102" s="195">
        <v>2000</v>
      </c>
      <c r="C102" s="111">
        <v>5569</v>
      </c>
      <c r="D102" s="87">
        <v>5.8</v>
      </c>
      <c r="E102" s="84">
        <v>0</v>
      </c>
      <c r="F102" s="219">
        <v>845</v>
      </c>
      <c r="G102" s="220">
        <v>1138</v>
      </c>
      <c r="H102" s="221">
        <v>5.2</v>
      </c>
      <c r="I102" s="117">
        <v>20</v>
      </c>
      <c r="J102" s="141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2:31" ht="13.2" x14ac:dyDescent="0.25">
      <c r="B103" s="195">
        <v>2001</v>
      </c>
      <c r="C103" s="111">
        <v>4623</v>
      </c>
      <c r="D103" s="87">
        <v>4.8</v>
      </c>
      <c r="E103" s="84">
        <v>0</v>
      </c>
      <c r="F103" s="219">
        <v>683</v>
      </c>
      <c r="G103" s="220">
        <v>950</v>
      </c>
      <c r="H103" s="221">
        <v>4.3</v>
      </c>
      <c r="I103" s="117">
        <v>21</v>
      </c>
      <c r="J103" s="141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2:31" ht="13.2" x14ac:dyDescent="0.25">
      <c r="B104" s="195">
        <v>2002</v>
      </c>
      <c r="C104" s="111">
        <v>4989</v>
      </c>
      <c r="D104" s="87">
        <v>5.2</v>
      </c>
      <c r="E104" s="84">
        <v>-0.1</v>
      </c>
      <c r="F104" s="219">
        <v>766</v>
      </c>
      <c r="G104" s="220">
        <v>975</v>
      </c>
      <c r="H104" s="221">
        <v>4.4000000000000004</v>
      </c>
      <c r="I104" s="117">
        <v>20</v>
      </c>
      <c r="J104" s="141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2:31" ht="13.2" x14ac:dyDescent="0.25">
      <c r="B105" s="195">
        <v>2003</v>
      </c>
      <c r="C105" s="111">
        <v>5733</v>
      </c>
      <c r="D105" s="87">
        <v>6</v>
      </c>
      <c r="E105" s="84">
        <v>-0.1</v>
      </c>
      <c r="F105" s="219">
        <v>887</v>
      </c>
      <c r="G105" s="220">
        <v>1138</v>
      </c>
      <c r="H105" s="221">
        <v>5.2</v>
      </c>
      <c r="I105" s="117">
        <v>20</v>
      </c>
      <c r="J105" s="141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2:31" ht="13.2" x14ac:dyDescent="0.25">
      <c r="B106" s="195">
        <v>2004</v>
      </c>
      <c r="C106" s="111">
        <v>6031</v>
      </c>
      <c r="D106" s="87">
        <v>6.3</v>
      </c>
      <c r="E106" s="84">
        <v>0</v>
      </c>
      <c r="F106" s="219">
        <v>938</v>
      </c>
      <c r="G106" s="220">
        <v>1215</v>
      </c>
      <c r="H106" s="221">
        <v>5.5</v>
      </c>
      <c r="I106" s="117">
        <v>20</v>
      </c>
      <c r="J106" s="141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2:31" ht="13.2" x14ac:dyDescent="0.25">
      <c r="B107" s="195">
        <v>2005</v>
      </c>
      <c r="C107" s="111">
        <v>6198</v>
      </c>
      <c r="D107" s="87">
        <v>6.4</v>
      </c>
      <c r="E107" s="84">
        <v>-0.3</v>
      </c>
      <c r="F107" s="219">
        <v>995</v>
      </c>
      <c r="G107" s="220">
        <v>1215</v>
      </c>
      <c r="H107" s="221">
        <v>5.5</v>
      </c>
      <c r="I107" s="117">
        <v>20</v>
      </c>
      <c r="J107" s="141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2:31" ht="13.2" x14ac:dyDescent="0.25">
      <c r="B108" s="195">
        <v>2006</v>
      </c>
      <c r="C108" s="111">
        <v>6339</v>
      </c>
      <c r="D108" s="87">
        <v>6.6</v>
      </c>
      <c r="E108" s="84">
        <v>-0.8</v>
      </c>
      <c r="F108" s="219">
        <v>1206</v>
      </c>
      <c r="G108" s="220">
        <v>1440</v>
      </c>
      <c r="H108" s="221">
        <v>6.6</v>
      </c>
      <c r="I108" s="117">
        <v>23</v>
      </c>
      <c r="J108" s="141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2:31" ht="13.2" x14ac:dyDescent="0.25">
      <c r="B109" s="195">
        <v>2007</v>
      </c>
      <c r="C109" s="111">
        <v>6505</v>
      </c>
      <c r="D109" s="87">
        <v>6.8</v>
      </c>
      <c r="E109" s="84">
        <v>-0.7</v>
      </c>
      <c r="F109" s="219">
        <v>1302</v>
      </c>
      <c r="G109" s="220">
        <v>1579</v>
      </c>
      <c r="H109" s="221">
        <v>7.2</v>
      </c>
      <c r="I109" s="117">
        <v>24</v>
      </c>
      <c r="J109" s="141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2:31" ht="13.2" x14ac:dyDescent="0.25">
      <c r="B110" s="195">
        <v>2008</v>
      </c>
      <c r="C110" s="111">
        <v>7262</v>
      </c>
      <c r="D110" s="87">
        <v>7.5</v>
      </c>
      <c r="E110" s="84">
        <v>2.8</v>
      </c>
      <c r="F110" s="219">
        <v>1593</v>
      </c>
      <c r="G110" s="220">
        <v>1858</v>
      </c>
      <c r="H110" s="221">
        <v>8.5</v>
      </c>
      <c r="I110" s="117">
        <v>26</v>
      </c>
      <c r="J110" s="141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2:31" ht="13.8" thickBot="1" x14ac:dyDescent="0.3">
      <c r="B111" s="195">
        <v>2009</v>
      </c>
      <c r="C111" s="112">
        <v>3090</v>
      </c>
      <c r="D111" s="88">
        <v>3.2</v>
      </c>
      <c r="E111" s="85" t="s">
        <v>6</v>
      </c>
      <c r="F111" s="222">
        <v>1025</v>
      </c>
      <c r="G111" s="223">
        <v>1183</v>
      </c>
      <c r="H111" s="224">
        <v>5.4</v>
      </c>
      <c r="I111" s="140">
        <v>38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2:31" ht="13.5" customHeight="1" x14ac:dyDescent="0.25">
      <c r="B112" s="211" t="s">
        <v>13</v>
      </c>
      <c r="C112" s="113">
        <v>96296</v>
      </c>
      <c r="D112" s="100">
        <v>100</v>
      </c>
      <c r="E112" s="82">
        <v>0</v>
      </c>
      <c r="F112" s="225">
        <v>16789</v>
      </c>
      <c r="G112" s="199">
        <v>21950</v>
      </c>
      <c r="H112" s="226">
        <v>100</v>
      </c>
      <c r="I112" s="139">
        <v>23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2:31" ht="21.75" customHeight="1" thickBot="1" x14ac:dyDescent="0.3">
      <c r="B113" s="212" t="s">
        <v>103</v>
      </c>
      <c r="C113" s="112">
        <v>2148</v>
      </c>
      <c r="D113" s="88" t="s">
        <v>6</v>
      </c>
      <c r="E113" s="85" t="s">
        <v>6</v>
      </c>
      <c r="F113" s="222">
        <v>404</v>
      </c>
      <c r="G113" s="223">
        <v>477</v>
      </c>
      <c r="H113" s="227" t="s">
        <v>6</v>
      </c>
      <c r="I113" s="140">
        <v>22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2:31" ht="13.2" x14ac:dyDescent="0.25">
      <c r="B114" s="198" t="s">
        <v>7</v>
      </c>
      <c r="C114" s="113">
        <v>98444</v>
      </c>
      <c r="D114" s="81" t="s">
        <v>6</v>
      </c>
      <c r="E114" s="82" t="s">
        <v>6</v>
      </c>
      <c r="F114" s="225">
        <v>17193</v>
      </c>
      <c r="G114" s="179">
        <v>22427</v>
      </c>
      <c r="H114" s="210" t="s">
        <v>6</v>
      </c>
      <c r="I114" s="169">
        <v>23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2:31" x14ac:dyDescent="0.25"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2:31" x14ac:dyDescent="0.25"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2:31" x14ac:dyDescent="0.25"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2:31" x14ac:dyDescent="0.25"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2:31" x14ac:dyDescent="0.25"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2:31" x14ac:dyDescent="0.25"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</sheetData>
  <mergeCells count="46">
    <mergeCell ref="U62:U63"/>
    <mergeCell ref="V62:V63"/>
    <mergeCell ref="U43:U44"/>
    <mergeCell ref="V43:V44"/>
    <mergeCell ref="Q62:Q63"/>
    <mergeCell ref="R62:R63"/>
    <mergeCell ref="S62:S63"/>
    <mergeCell ref="T62:T63"/>
    <mergeCell ref="R43:R44"/>
    <mergeCell ref="Q43:Q44"/>
    <mergeCell ref="S43:S44"/>
    <mergeCell ref="T43:T44"/>
    <mergeCell ref="O43:O44"/>
    <mergeCell ref="P43:P44"/>
    <mergeCell ref="AA43:AA44"/>
    <mergeCell ref="W43:W44"/>
    <mergeCell ref="X43:X44"/>
    <mergeCell ref="Y43:Y44"/>
    <mergeCell ref="C87:E87"/>
    <mergeCell ref="G87:H87"/>
    <mergeCell ref="K43:K44"/>
    <mergeCell ref="L43:L44"/>
    <mergeCell ref="K62:K63"/>
    <mergeCell ref="L62:L63"/>
    <mergeCell ref="C4:D4"/>
    <mergeCell ref="C19:E19"/>
    <mergeCell ref="G19:H19"/>
    <mergeCell ref="C17:D17"/>
    <mergeCell ref="C6:E6"/>
    <mergeCell ref="G6:H6"/>
    <mergeCell ref="L42:AA42"/>
    <mergeCell ref="L61:AA61"/>
    <mergeCell ref="L40:M40"/>
    <mergeCell ref="C85:D85"/>
    <mergeCell ref="AA62:AA63"/>
    <mergeCell ref="W62:W63"/>
    <mergeCell ref="X62:X63"/>
    <mergeCell ref="Y62:Y63"/>
    <mergeCell ref="Z62:Z63"/>
    <mergeCell ref="Z43:Z44"/>
    <mergeCell ref="M62:M63"/>
    <mergeCell ref="N62:N63"/>
    <mergeCell ref="O62:O63"/>
    <mergeCell ref="P62:P63"/>
    <mergeCell ref="M43:M44"/>
    <mergeCell ref="N43:N44"/>
  </mergeCells>
  <phoneticPr fontId="7" type="noConversion"/>
  <pageMargins left="0.75" right="0.75" top="1" bottom="1" header="0.4921259845" footer="0.4921259845"/>
  <pageSetup paperSize="9" scale="2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57"/>
  <sheetViews>
    <sheetView workbookViewId="0"/>
  </sheetViews>
  <sheetFormatPr defaultRowHeight="11.4" x14ac:dyDescent="0.25"/>
  <cols>
    <col min="1" max="1" width="12" customWidth="1"/>
    <col min="2" max="2" width="18.7109375" customWidth="1"/>
    <col min="3" max="3" width="8.28515625" customWidth="1"/>
    <col min="4" max="4" width="7.28515625" customWidth="1"/>
    <col min="5" max="5" width="10" customWidth="1"/>
    <col min="6" max="6" width="8" customWidth="1"/>
    <col min="7" max="7" width="6.7109375" customWidth="1"/>
    <col min="8" max="8" width="6.28515625" customWidth="1"/>
  </cols>
  <sheetData>
    <row r="2" spans="1:9" ht="13.2" x14ac:dyDescent="0.25">
      <c r="A2" s="7" t="s">
        <v>139</v>
      </c>
    </row>
    <row r="4" spans="1:9" ht="13.2" x14ac:dyDescent="0.25">
      <c r="B4" s="46" t="s">
        <v>213</v>
      </c>
      <c r="C4" s="409">
        <v>40491</v>
      </c>
      <c r="D4" s="409"/>
    </row>
    <row r="5" spans="1:9" ht="48.6" thickBot="1" x14ac:dyDescent="0.3">
      <c r="B5" s="191"/>
      <c r="C5" s="410" t="s">
        <v>85</v>
      </c>
      <c r="D5" s="411"/>
      <c r="E5" s="412"/>
      <c r="F5" s="176" t="s">
        <v>87</v>
      </c>
      <c r="G5" s="413" t="s">
        <v>0</v>
      </c>
      <c r="H5" s="414"/>
      <c r="I5" s="16" t="s">
        <v>88</v>
      </c>
    </row>
    <row r="6" spans="1:9" ht="24" x14ac:dyDescent="0.25">
      <c r="B6" s="192" t="s">
        <v>140</v>
      </c>
      <c r="C6" s="3" t="s">
        <v>4</v>
      </c>
      <c r="D6" s="4" t="s">
        <v>5</v>
      </c>
      <c r="E6" s="22" t="s">
        <v>86</v>
      </c>
      <c r="F6" s="213" t="s">
        <v>4</v>
      </c>
      <c r="G6" s="214" t="s">
        <v>4</v>
      </c>
      <c r="H6" s="215" t="s">
        <v>5</v>
      </c>
      <c r="I6" s="4" t="s">
        <v>4</v>
      </c>
    </row>
    <row r="7" spans="1:9" ht="13.2" x14ac:dyDescent="0.25">
      <c r="B7" s="194" t="s">
        <v>141</v>
      </c>
      <c r="C7" s="110">
        <v>1819</v>
      </c>
      <c r="D7" s="86">
        <v>2.1</v>
      </c>
      <c r="E7" s="83">
        <v>0.4</v>
      </c>
      <c r="F7" s="216">
        <v>1132</v>
      </c>
      <c r="G7" s="217">
        <v>1309</v>
      </c>
      <c r="H7" s="218">
        <v>6.3</v>
      </c>
      <c r="I7" s="19">
        <v>72</v>
      </c>
    </row>
    <row r="8" spans="1:9" ht="13.2" x14ac:dyDescent="0.25">
      <c r="B8" s="195" t="s">
        <v>142</v>
      </c>
      <c r="C8" s="111">
        <v>2514</v>
      </c>
      <c r="D8" s="87">
        <v>2.9</v>
      </c>
      <c r="E8" s="84">
        <v>0.3</v>
      </c>
      <c r="F8" s="219">
        <v>1546</v>
      </c>
      <c r="G8" s="220">
        <v>1770</v>
      </c>
      <c r="H8" s="221">
        <v>8.5</v>
      </c>
      <c r="I8" s="20">
        <v>70</v>
      </c>
    </row>
    <row r="9" spans="1:9" ht="13.2" x14ac:dyDescent="0.25">
      <c r="B9" s="195" t="s">
        <v>143</v>
      </c>
      <c r="C9" s="111">
        <v>6293</v>
      </c>
      <c r="D9" s="87">
        <v>7.2</v>
      </c>
      <c r="E9" s="84">
        <v>-0.2</v>
      </c>
      <c r="F9" s="219">
        <v>1430</v>
      </c>
      <c r="G9" s="220">
        <v>2208</v>
      </c>
      <c r="H9" s="221">
        <v>10.6</v>
      </c>
      <c r="I9" s="20">
        <v>35</v>
      </c>
    </row>
    <row r="10" spans="1:9" ht="13.2" x14ac:dyDescent="0.25">
      <c r="B10" s="195" t="s">
        <v>144</v>
      </c>
      <c r="C10" s="111">
        <v>4359</v>
      </c>
      <c r="D10" s="87">
        <v>5</v>
      </c>
      <c r="E10" s="84">
        <v>-0.1</v>
      </c>
      <c r="F10" s="219">
        <v>850</v>
      </c>
      <c r="G10" s="220">
        <v>1262</v>
      </c>
      <c r="H10" s="221">
        <v>6.1</v>
      </c>
      <c r="I10" s="20">
        <v>29</v>
      </c>
    </row>
    <row r="11" spans="1:9" ht="13.2" x14ac:dyDescent="0.25">
      <c r="B11" s="195" t="s">
        <v>145</v>
      </c>
      <c r="C11" s="111">
        <v>6707</v>
      </c>
      <c r="D11" s="87">
        <v>7.7</v>
      </c>
      <c r="E11" s="84">
        <v>-0.5</v>
      </c>
      <c r="F11" s="219">
        <v>1235</v>
      </c>
      <c r="G11" s="220">
        <v>1671</v>
      </c>
      <c r="H11" s="221">
        <v>8</v>
      </c>
      <c r="I11" s="20">
        <v>25</v>
      </c>
    </row>
    <row r="12" spans="1:9" ht="13.2" x14ac:dyDescent="0.25">
      <c r="B12" s="195" t="s">
        <v>146</v>
      </c>
      <c r="C12" s="111">
        <v>7592</v>
      </c>
      <c r="D12" s="87">
        <v>8.6999999999999993</v>
      </c>
      <c r="E12" s="84">
        <v>0.1</v>
      </c>
      <c r="F12" s="219">
        <v>1314</v>
      </c>
      <c r="G12" s="220">
        <v>1728</v>
      </c>
      <c r="H12" s="221">
        <v>8.3000000000000007</v>
      </c>
      <c r="I12" s="20">
        <v>23</v>
      </c>
    </row>
    <row r="13" spans="1:9" ht="13.2" x14ac:dyDescent="0.25">
      <c r="B13" s="195" t="s">
        <v>147</v>
      </c>
      <c r="C13" s="111">
        <v>14267</v>
      </c>
      <c r="D13" s="87">
        <v>16.399999999999999</v>
      </c>
      <c r="E13" s="84">
        <v>-0.4</v>
      </c>
      <c r="F13" s="219">
        <v>2215</v>
      </c>
      <c r="G13" s="220">
        <v>2835</v>
      </c>
      <c r="H13" s="221">
        <v>13.6</v>
      </c>
      <c r="I13" s="20">
        <v>20</v>
      </c>
    </row>
    <row r="14" spans="1:9" ht="13.2" x14ac:dyDescent="0.25">
      <c r="B14" s="195" t="s">
        <v>148</v>
      </c>
      <c r="C14" s="111">
        <v>15436</v>
      </c>
      <c r="D14" s="87">
        <v>17.7</v>
      </c>
      <c r="E14" s="84">
        <v>-0.3</v>
      </c>
      <c r="F14" s="219">
        <v>2215</v>
      </c>
      <c r="G14" s="220">
        <v>2883</v>
      </c>
      <c r="H14" s="221">
        <v>13.9</v>
      </c>
      <c r="I14" s="20">
        <v>19</v>
      </c>
    </row>
    <row r="15" spans="1:9" ht="13.2" x14ac:dyDescent="0.25">
      <c r="B15" s="195" t="s">
        <v>149</v>
      </c>
      <c r="C15" s="111">
        <v>13754</v>
      </c>
      <c r="D15" s="87">
        <v>15.8</v>
      </c>
      <c r="E15" s="84">
        <v>-0.2</v>
      </c>
      <c r="F15" s="219">
        <v>1813</v>
      </c>
      <c r="G15" s="220">
        <v>2275</v>
      </c>
      <c r="H15" s="221">
        <v>10.9</v>
      </c>
      <c r="I15" s="20">
        <v>17</v>
      </c>
    </row>
    <row r="16" spans="1:9" ht="13.2" x14ac:dyDescent="0.25">
      <c r="B16" s="195" t="s">
        <v>150</v>
      </c>
      <c r="C16" s="111">
        <v>8600</v>
      </c>
      <c r="D16" s="87">
        <v>9.9</v>
      </c>
      <c r="E16" s="84">
        <v>0.6</v>
      </c>
      <c r="F16" s="219">
        <v>1125</v>
      </c>
      <c r="G16" s="220">
        <v>1517</v>
      </c>
      <c r="H16" s="221">
        <v>7.3</v>
      </c>
      <c r="I16" s="20">
        <v>18</v>
      </c>
    </row>
    <row r="17" spans="2:9" ht="13.8" thickBot="1" x14ac:dyDescent="0.3">
      <c r="B17" s="196" t="s">
        <v>151</v>
      </c>
      <c r="C17" s="112">
        <v>5773</v>
      </c>
      <c r="D17" s="88">
        <v>6.6</v>
      </c>
      <c r="E17" s="85">
        <v>0.4</v>
      </c>
      <c r="F17" s="222">
        <v>965</v>
      </c>
      <c r="G17" s="223">
        <v>1330</v>
      </c>
      <c r="H17" s="224">
        <v>6.4</v>
      </c>
      <c r="I17" s="21">
        <v>23</v>
      </c>
    </row>
    <row r="18" spans="2:9" ht="13.2" x14ac:dyDescent="0.25">
      <c r="B18" s="195" t="s">
        <v>13</v>
      </c>
      <c r="C18" s="113">
        <v>87114</v>
      </c>
      <c r="D18" s="100">
        <v>100</v>
      </c>
      <c r="E18" s="82">
        <v>0</v>
      </c>
      <c r="F18" s="225">
        <v>15840</v>
      </c>
      <c r="G18" s="199">
        <v>20788</v>
      </c>
      <c r="H18" s="226">
        <v>100</v>
      </c>
      <c r="I18" s="139">
        <v>24</v>
      </c>
    </row>
    <row r="19" spans="2:9" ht="24.9" customHeight="1" thickBot="1" x14ac:dyDescent="0.3">
      <c r="B19" s="291" t="s">
        <v>103</v>
      </c>
      <c r="C19" s="112">
        <v>11330</v>
      </c>
      <c r="D19" s="88" t="s">
        <v>6</v>
      </c>
      <c r="E19" s="85" t="s">
        <v>6</v>
      </c>
      <c r="F19" s="222">
        <v>1353</v>
      </c>
      <c r="G19" s="223">
        <v>1639</v>
      </c>
      <c r="H19" s="314" t="s">
        <v>6</v>
      </c>
      <c r="I19" s="21">
        <v>14</v>
      </c>
    </row>
    <row r="20" spans="2:9" ht="13.2" x14ac:dyDescent="0.25">
      <c r="B20" s="198" t="s">
        <v>7</v>
      </c>
      <c r="C20" s="113">
        <v>98444</v>
      </c>
      <c r="D20" s="81" t="s">
        <v>6</v>
      </c>
      <c r="E20" s="82" t="s">
        <v>6</v>
      </c>
      <c r="F20" s="225">
        <v>17193</v>
      </c>
      <c r="G20" s="179">
        <v>22427</v>
      </c>
      <c r="H20" s="315" t="s">
        <v>6</v>
      </c>
      <c r="I20" s="169">
        <v>23</v>
      </c>
    </row>
    <row r="22" spans="2:9" s="34" customFormat="1" x14ac:dyDescent="0.25"/>
    <row r="24" spans="2:9" ht="13.2" x14ac:dyDescent="0.25">
      <c r="B24" s="46" t="s">
        <v>213</v>
      </c>
      <c r="C24" s="409">
        <v>40491</v>
      </c>
      <c r="D24" s="409"/>
    </row>
    <row r="25" spans="2:9" ht="48.6" thickBot="1" x14ac:dyDescent="0.3">
      <c r="B25" s="191"/>
      <c r="C25" s="410" t="s">
        <v>85</v>
      </c>
      <c r="D25" s="411"/>
      <c r="E25" s="412"/>
      <c r="F25" s="176" t="s">
        <v>87</v>
      </c>
      <c r="G25" s="413" t="s">
        <v>0</v>
      </c>
      <c r="H25" s="414"/>
      <c r="I25" s="16" t="s">
        <v>88</v>
      </c>
    </row>
    <row r="26" spans="2:9" ht="36" x14ac:dyDescent="0.25">
      <c r="B26" s="192" t="s">
        <v>152</v>
      </c>
      <c r="C26" s="3" t="s">
        <v>4</v>
      </c>
      <c r="D26" s="4" t="s">
        <v>5</v>
      </c>
      <c r="E26" s="22" t="s">
        <v>86</v>
      </c>
      <c r="F26" s="213" t="s">
        <v>4</v>
      </c>
      <c r="G26" s="214" t="s">
        <v>4</v>
      </c>
      <c r="H26" s="215" t="s">
        <v>5</v>
      </c>
      <c r="I26" s="4" t="s">
        <v>4</v>
      </c>
    </row>
    <row r="27" spans="2:9" ht="13.2" x14ac:dyDescent="0.25">
      <c r="B27" s="194" t="s">
        <v>66</v>
      </c>
      <c r="C27" s="110">
        <v>69573</v>
      </c>
      <c r="D27" s="86">
        <v>70.7</v>
      </c>
      <c r="E27" s="83">
        <v>-0.8</v>
      </c>
      <c r="F27" s="216">
        <v>12307</v>
      </c>
      <c r="G27" s="217">
        <v>15821</v>
      </c>
      <c r="H27" s="218">
        <v>70.5</v>
      </c>
      <c r="I27" s="19">
        <v>23</v>
      </c>
    </row>
    <row r="28" spans="2:9" ht="13.8" thickBot="1" x14ac:dyDescent="0.3">
      <c r="B28" s="196" t="s">
        <v>67</v>
      </c>
      <c r="C28" s="112">
        <v>28835</v>
      </c>
      <c r="D28" s="88">
        <v>29.3</v>
      </c>
      <c r="E28" s="85">
        <v>0.8</v>
      </c>
      <c r="F28" s="222">
        <v>4885</v>
      </c>
      <c r="G28" s="223">
        <v>6605</v>
      </c>
      <c r="H28" s="224">
        <v>29.5</v>
      </c>
      <c r="I28" s="21">
        <v>23</v>
      </c>
    </row>
    <row r="29" spans="2:9" ht="13.2" x14ac:dyDescent="0.25">
      <c r="B29" s="195" t="s">
        <v>13</v>
      </c>
      <c r="C29" s="113">
        <v>98408</v>
      </c>
      <c r="D29" s="100">
        <v>100</v>
      </c>
      <c r="E29" s="82">
        <v>0</v>
      </c>
      <c r="F29" s="225">
        <v>17192</v>
      </c>
      <c r="G29" s="199">
        <v>22426</v>
      </c>
      <c r="H29" s="226">
        <v>100</v>
      </c>
      <c r="I29" s="139">
        <v>23</v>
      </c>
    </row>
    <row r="30" spans="2:9" ht="24.9" customHeight="1" thickBot="1" x14ac:dyDescent="0.3">
      <c r="B30" s="212" t="s">
        <v>103</v>
      </c>
      <c r="C30" s="112">
        <v>36</v>
      </c>
      <c r="D30" s="88" t="s">
        <v>6</v>
      </c>
      <c r="E30" s="85" t="s">
        <v>6</v>
      </c>
      <c r="F30" s="222">
        <v>1</v>
      </c>
      <c r="G30" s="223">
        <v>1</v>
      </c>
      <c r="H30" s="314" t="s">
        <v>6</v>
      </c>
      <c r="I30" s="21">
        <v>3</v>
      </c>
    </row>
    <row r="31" spans="2:9" ht="13.2" x14ac:dyDescent="0.25">
      <c r="B31" s="198" t="s">
        <v>7</v>
      </c>
      <c r="C31" s="113">
        <v>98444</v>
      </c>
      <c r="D31" s="81" t="s">
        <v>6</v>
      </c>
      <c r="E31" s="82" t="s">
        <v>6</v>
      </c>
      <c r="F31" s="225">
        <v>17193</v>
      </c>
      <c r="G31" s="179">
        <v>22427</v>
      </c>
      <c r="H31" s="315" t="s">
        <v>6</v>
      </c>
      <c r="I31" s="18">
        <v>23</v>
      </c>
    </row>
    <row r="33" spans="2:10" s="34" customFormat="1" x14ac:dyDescent="0.25"/>
    <row r="36" spans="2:10" ht="13.2" x14ac:dyDescent="0.25">
      <c r="B36" s="46" t="s">
        <v>213</v>
      </c>
      <c r="C36" s="409">
        <v>40491</v>
      </c>
      <c r="D36" s="409"/>
    </row>
    <row r="37" spans="2:10" ht="48.6" thickBot="1" x14ac:dyDescent="0.3">
      <c r="B37" s="191"/>
      <c r="C37" s="410" t="s">
        <v>85</v>
      </c>
      <c r="D37" s="411"/>
      <c r="E37" s="412"/>
      <c r="F37" s="176" t="s">
        <v>87</v>
      </c>
      <c r="G37" s="413" t="s">
        <v>0</v>
      </c>
      <c r="H37" s="414"/>
      <c r="I37" s="16" t="s">
        <v>88</v>
      </c>
    </row>
    <row r="38" spans="2:10" ht="48" x14ac:dyDescent="0.25">
      <c r="B38" s="192" t="s">
        <v>153</v>
      </c>
      <c r="C38" s="3" t="s">
        <v>4</v>
      </c>
      <c r="D38" s="4" t="s">
        <v>5</v>
      </c>
      <c r="E38" s="22" t="s">
        <v>86</v>
      </c>
      <c r="F38" s="213" t="s">
        <v>4</v>
      </c>
      <c r="G38" s="214" t="s">
        <v>4</v>
      </c>
      <c r="H38" s="215" t="s">
        <v>5</v>
      </c>
      <c r="I38" s="152" t="s">
        <v>4</v>
      </c>
      <c r="J38" s="1"/>
    </row>
    <row r="39" spans="2:10" ht="13.2" x14ac:dyDescent="0.25">
      <c r="B39" s="194" t="s">
        <v>317</v>
      </c>
      <c r="C39" s="110">
        <v>26964</v>
      </c>
      <c r="D39" s="86">
        <v>56.8</v>
      </c>
      <c r="E39" s="83">
        <v>-2.4</v>
      </c>
      <c r="F39" s="216">
        <v>3455</v>
      </c>
      <c r="G39" s="217">
        <v>4592</v>
      </c>
      <c r="H39" s="218">
        <v>42.1</v>
      </c>
      <c r="I39" s="19">
        <v>17</v>
      </c>
      <c r="J39" s="138"/>
    </row>
    <row r="40" spans="2:10" ht="13.2" x14ac:dyDescent="0.25">
      <c r="B40" s="195">
        <v>1996</v>
      </c>
      <c r="C40" s="111">
        <v>693</v>
      </c>
      <c r="D40" s="87">
        <v>1.5</v>
      </c>
      <c r="E40" s="84">
        <v>0</v>
      </c>
      <c r="F40" s="219">
        <v>109</v>
      </c>
      <c r="G40" s="220">
        <v>138</v>
      </c>
      <c r="H40" s="221">
        <v>1.3</v>
      </c>
      <c r="I40" s="20">
        <v>20</v>
      </c>
      <c r="J40" s="138"/>
    </row>
    <row r="41" spans="2:10" ht="13.2" x14ac:dyDescent="0.25">
      <c r="B41" s="195">
        <v>1997</v>
      </c>
      <c r="C41" s="111">
        <v>672</v>
      </c>
      <c r="D41" s="87">
        <v>1.4</v>
      </c>
      <c r="E41" s="84">
        <v>0</v>
      </c>
      <c r="F41" s="219">
        <v>109</v>
      </c>
      <c r="G41" s="220">
        <v>150</v>
      </c>
      <c r="H41" s="221">
        <v>1.4</v>
      </c>
      <c r="I41" s="20">
        <v>22</v>
      </c>
      <c r="J41" s="138"/>
    </row>
    <row r="42" spans="2:10" ht="13.2" x14ac:dyDescent="0.25">
      <c r="B42" s="195">
        <v>1998</v>
      </c>
      <c r="C42" s="111">
        <v>898</v>
      </c>
      <c r="D42" s="87">
        <v>1.9</v>
      </c>
      <c r="E42" s="84">
        <v>-0.1</v>
      </c>
      <c r="F42" s="219">
        <v>151</v>
      </c>
      <c r="G42" s="220">
        <v>191</v>
      </c>
      <c r="H42" s="221">
        <v>1.7</v>
      </c>
      <c r="I42" s="20">
        <v>21</v>
      </c>
      <c r="J42" s="138"/>
    </row>
    <row r="43" spans="2:10" ht="13.2" x14ac:dyDescent="0.25">
      <c r="B43" s="195">
        <v>1999</v>
      </c>
      <c r="C43" s="111">
        <v>1198</v>
      </c>
      <c r="D43" s="87">
        <v>2.5</v>
      </c>
      <c r="E43" s="84">
        <v>0.1</v>
      </c>
      <c r="F43" s="219">
        <v>425</v>
      </c>
      <c r="G43" s="220">
        <v>542</v>
      </c>
      <c r="H43" s="221">
        <v>5</v>
      </c>
      <c r="I43" s="20">
        <v>45</v>
      </c>
      <c r="J43" s="138"/>
    </row>
    <row r="44" spans="2:10" ht="13.2" x14ac:dyDescent="0.25">
      <c r="B44" s="195">
        <v>2000</v>
      </c>
      <c r="C44" s="111">
        <v>1284</v>
      </c>
      <c r="D44" s="87">
        <v>2.7</v>
      </c>
      <c r="E44" s="84">
        <v>0</v>
      </c>
      <c r="F44" s="219">
        <v>259</v>
      </c>
      <c r="G44" s="220">
        <v>337</v>
      </c>
      <c r="H44" s="221">
        <v>3.1</v>
      </c>
      <c r="I44" s="20">
        <v>26</v>
      </c>
      <c r="J44" s="138"/>
    </row>
    <row r="45" spans="2:10" ht="13.2" x14ac:dyDescent="0.25">
      <c r="B45" s="195">
        <v>2001</v>
      </c>
      <c r="C45" s="111">
        <v>903</v>
      </c>
      <c r="D45" s="87">
        <v>1.9</v>
      </c>
      <c r="E45" s="84">
        <v>-0.1</v>
      </c>
      <c r="F45" s="219">
        <v>145</v>
      </c>
      <c r="G45" s="220">
        <v>197</v>
      </c>
      <c r="H45" s="221">
        <v>1.8</v>
      </c>
      <c r="I45" s="20">
        <v>22</v>
      </c>
      <c r="J45" s="138"/>
    </row>
    <row r="46" spans="2:10" ht="13.2" x14ac:dyDescent="0.25">
      <c r="B46" s="195">
        <v>2002</v>
      </c>
      <c r="C46" s="111">
        <v>890</v>
      </c>
      <c r="D46" s="87">
        <v>1.9</v>
      </c>
      <c r="E46" s="84">
        <v>-0.4</v>
      </c>
      <c r="F46" s="219">
        <v>119</v>
      </c>
      <c r="G46" s="220">
        <v>144</v>
      </c>
      <c r="H46" s="221">
        <v>1.3</v>
      </c>
      <c r="I46" s="20">
        <v>16</v>
      </c>
      <c r="J46" s="138"/>
    </row>
    <row r="47" spans="2:10" ht="13.2" x14ac:dyDescent="0.25">
      <c r="B47" s="195">
        <v>2003</v>
      </c>
      <c r="C47" s="111">
        <v>1041</v>
      </c>
      <c r="D47" s="87">
        <v>2.2000000000000002</v>
      </c>
      <c r="E47" s="84">
        <v>0</v>
      </c>
      <c r="F47" s="219">
        <v>170</v>
      </c>
      <c r="G47" s="220">
        <v>227</v>
      </c>
      <c r="H47" s="221">
        <v>2.1</v>
      </c>
      <c r="I47" s="20">
        <v>22</v>
      </c>
      <c r="J47" s="138"/>
    </row>
    <row r="48" spans="2:10" ht="13.2" x14ac:dyDescent="0.25">
      <c r="B48" s="195">
        <v>2004</v>
      </c>
      <c r="C48" s="111">
        <v>1080</v>
      </c>
      <c r="D48" s="87">
        <v>2.2999999999999998</v>
      </c>
      <c r="E48" s="84">
        <v>-0.2</v>
      </c>
      <c r="F48" s="219">
        <v>169</v>
      </c>
      <c r="G48" s="220">
        <v>237</v>
      </c>
      <c r="H48" s="221">
        <v>2.2000000000000002</v>
      </c>
      <c r="I48" s="20">
        <v>22</v>
      </c>
      <c r="J48" s="138"/>
    </row>
    <row r="49" spans="2:10" ht="13.2" x14ac:dyDescent="0.25">
      <c r="B49" s="195">
        <v>2005</v>
      </c>
      <c r="C49" s="111">
        <v>1148</v>
      </c>
      <c r="D49" s="87">
        <v>2.4</v>
      </c>
      <c r="E49" s="84">
        <v>-0.6</v>
      </c>
      <c r="F49" s="219">
        <v>211</v>
      </c>
      <c r="G49" s="220">
        <v>282</v>
      </c>
      <c r="H49" s="221">
        <v>2.6</v>
      </c>
      <c r="I49" s="20">
        <v>25</v>
      </c>
      <c r="J49" s="138"/>
    </row>
    <row r="50" spans="2:10" ht="13.2" x14ac:dyDescent="0.25">
      <c r="B50" s="195">
        <v>2006</v>
      </c>
      <c r="C50" s="111">
        <v>1514</v>
      </c>
      <c r="D50" s="87">
        <v>3.2</v>
      </c>
      <c r="E50" s="84">
        <v>-0.7</v>
      </c>
      <c r="F50" s="219">
        <v>265</v>
      </c>
      <c r="G50" s="220">
        <v>379</v>
      </c>
      <c r="H50" s="221">
        <v>3.5</v>
      </c>
      <c r="I50" s="20">
        <v>25</v>
      </c>
      <c r="J50" s="138"/>
    </row>
    <row r="51" spans="2:10" ht="13.2" x14ac:dyDescent="0.25">
      <c r="B51" s="195">
        <v>2007</v>
      </c>
      <c r="C51" s="111">
        <v>1860</v>
      </c>
      <c r="D51" s="87">
        <v>3.9</v>
      </c>
      <c r="E51" s="84">
        <v>-3.1</v>
      </c>
      <c r="F51" s="219">
        <v>431</v>
      </c>
      <c r="G51" s="220">
        <v>579</v>
      </c>
      <c r="H51" s="221">
        <v>5.3</v>
      </c>
      <c r="I51" s="20">
        <v>31</v>
      </c>
      <c r="J51" s="138"/>
    </row>
    <row r="52" spans="2:10" ht="13.2" x14ac:dyDescent="0.25">
      <c r="B52" s="195">
        <v>2008</v>
      </c>
      <c r="C52" s="111">
        <v>3696</v>
      </c>
      <c r="D52" s="87">
        <v>7.8</v>
      </c>
      <c r="E52" s="84">
        <v>0.4</v>
      </c>
      <c r="F52" s="219">
        <v>930</v>
      </c>
      <c r="G52" s="220">
        <v>1233</v>
      </c>
      <c r="H52" s="221">
        <v>11.3</v>
      </c>
      <c r="I52" s="20">
        <v>33</v>
      </c>
      <c r="J52" s="138"/>
    </row>
    <row r="53" spans="2:10" ht="13.2" x14ac:dyDescent="0.25">
      <c r="B53" s="195">
        <v>2009</v>
      </c>
      <c r="C53" s="111">
        <v>3344</v>
      </c>
      <c r="D53" s="87">
        <v>7</v>
      </c>
      <c r="E53" s="84" t="s">
        <v>6</v>
      </c>
      <c r="F53" s="219">
        <v>1135</v>
      </c>
      <c r="G53" s="220">
        <v>1517</v>
      </c>
      <c r="H53" s="221">
        <v>13.9</v>
      </c>
      <c r="I53" s="20">
        <v>45</v>
      </c>
      <c r="J53" s="138"/>
    </row>
    <row r="54" spans="2:10" ht="13.8" thickBot="1" x14ac:dyDescent="0.3">
      <c r="B54" s="196" t="s">
        <v>154</v>
      </c>
      <c r="C54" s="112">
        <v>288</v>
      </c>
      <c r="D54" s="88">
        <v>0.6</v>
      </c>
      <c r="E54" s="85">
        <v>-0.1</v>
      </c>
      <c r="F54" s="222">
        <v>145</v>
      </c>
      <c r="G54" s="223">
        <v>175</v>
      </c>
      <c r="H54" s="224">
        <v>1.6</v>
      </c>
      <c r="I54" s="21">
        <v>61</v>
      </c>
      <c r="J54" s="138"/>
    </row>
    <row r="55" spans="2:10" ht="13.2" x14ac:dyDescent="0.25">
      <c r="B55" s="195" t="s">
        <v>13</v>
      </c>
      <c r="C55" s="113">
        <v>47474</v>
      </c>
      <c r="D55" s="100">
        <v>100</v>
      </c>
      <c r="E55" s="82">
        <v>0</v>
      </c>
      <c r="F55" s="225">
        <v>8228</v>
      </c>
      <c r="G55" s="199">
        <v>10920</v>
      </c>
      <c r="H55" s="226">
        <v>100</v>
      </c>
      <c r="I55" s="139">
        <v>23</v>
      </c>
    </row>
    <row r="56" spans="2:10" ht="24.9" customHeight="1" thickBot="1" x14ac:dyDescent="0.3">
      <c r="B56" s="212" t="s">
        <v>103</v>
      </c>
      <c r="C56" s="112">
        <v>50970</v>
      </c>
      <c r="D56" s="88" t="s">
        <v>6</v>
      </c>
      <c r="E56" s="85" t="s">
        <v>6</v>
      </c>
      <c r="F56" s="222">
        <v>8965</v>
      </c>
      <c r="G56" s="223">
        <v>11507</v>
      </c>
      <c r="H56" s="224" t="s">
        <v>6</v>
      </c>
      <c r="I56" s="21">
        <v>23</v>
      </c>
    </row>
    <row r="57" spans="2:10" ht="13.2" x14ac:dyDescent="0.25">
      <c r="B57" s="198" t="s">
        <v>7</v>
      </c>
      <c r="C57" s="113">
        <v>98444</v>
      </c>
      <c r="D57" s="81" t="s">
        <v>6</v>
      </c>
      <c r="E57" s="82" t="s">
        <v>6</v>
      </c>
      <c r="F57" s="225">
        <v>17193</v>
      </c>
      <c r="G57" s="179">
        <v>22427</v>
      </c>
      <c r="H57" s="226" t="s">
        <v>6</v>
      </c>
      <c r="I57" s="18">
        <v>23</v>
      </c>
    </row>
  </sheetData>
  <mergeCells count="9">
    <mergeCell ref="C4:D4"/>
    <mergeCell ref="C24:D24"/>
    <mergeCell ref="C36:D36"/>
    <mergeCell ref="C37:E37"/>
    <mergeCell ref="G37:H37"/>
    <mergeCell ref="C5:E5"/>
    <mergeCell ref="G5:H5"/>
    <mergeCell ref="C25:E25"/>
    <mergeCell ref="G25:H2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11</vt:i4>
      </vt:variant>
      <vt:variant>
        <vt:lpstr>Nimetyt alueet</vt:lpstr>
      </vt:variant>
      <vt:variant>
        <vt:i4>41</vt:i4>
      </vt:variant>
    </vt:vector>
  </HeadingPairs>
  <TitlesOfParts>
    <vt:vector size="52" baseType="lpstr">
      <vt:lpstr>Kuntalista</vt:lpstr>
      <vt:lpstr>Trendit AjankoOlosuh</vt:lpstr>
      <vt:lpstr>Trendit KesäTalvi</vt:lpstr>
      <vt:lpstr>Trendit IkäKeli</vt:lpstr>
      <vt:lpstr>Trendit Vammautuminen</vt:lpstr>
      <vt:lpstr>Vuosi Ajank Olosuh</vt:lpstr>
      <vt:lpstr>Vuosi VahPaikka</vt:lpstr>
      <vt:lpstr>Vuosi Ajoneuvo</vt:lpstr>
      <vt:lpstr>Vuosi Kuljettaja</vt:lpstr>
      <vt:lpstr>Vuosi Hlövahingot</vt:lpstr>
      <vt:lpstr>Vuosi Hlövah Riskit</vt:lpstr>
      <vt:lpstr>Tr_AjokVuosi</vt:lpstr>
      <vt:lpstr>Tr_Keli</vt:lpstr>
      <vt:lpstr>Tr_Kellonaika</vt:lpstr>
      <vt:lpstr>Tr_Kesäpuolisko</vt:lpstr>
      <vt:lpstr>Tr_KuljIkäKeli</vt:lpstr>
      <vt:lpstr>Tr_KuljIkäKeli2</vt:lpstr>
      <vt:lpstr>Tr_KuljSukupKeli</vt:lpstr>
      <vt:lpstr>Tr_Talvipuolisko</vt:lpstr>
      <vt:lpstr>Tr_UuKuljVatyyp</vt:lpstr>
      <vt:lpstr>Tr_Vammaut_Ikä</vt:lpstr>
      <vt:lpstr>Tr_Vammaut_Nopra</vt:lpstr>
      <vt:lpstr>Tr_Vammaut_Nopra_AihVastap</vt:lpstr>
      <vt:lpstr>Tr_Viikonpäivä</vt:lpstr>
      <vt:lpstr>Tr_Vuodenaika</vt:lpstr>
      <vt:lpstr>'Trendit AjankoOlosuh'!Tulostusalue</vt:lpstr>
      <vt:lpstr>'Trendit IkäKeli'!Tulostusalue</vt:lpstr>
      <vt:lpstr>'Trendit KesäTalvi'!Tulostusalue</vt:lpstr>
      <vt:lpstr>'Trendit Vammautuminen'!Tulostusalue</vt:lpstr>
      <vt:lpstr>'Vuosi Ajank Olosuh'!Tulostusalue</vt:lpstr>
      <vt:lpstr>'Vuosi Hlövahingot'!Tulostusalue</vt:lpstr>
      <vt:lpstr>'Vuosi Kuljettaja'!Tulostusalue</vt:lpstr>
      <vt:lpstr>'Vuosi VahPaikka'!Tulostusalue</vt:lpstr>
      <vt:lpstr>V_AjokVuosi</vt:lpstr>
      <vt:lpstr>V_Ajon_kov</vt:lpstr>
      <vt:lpstr>V_AjonLaji</vt:lpstr>
      <vt:lpstr>V_HlönSijainti</vt:lpstr>
      <vt:lpstr>V_Keli</vt:lpstr>
      <vt:lpstr>V_Kloaika</vt:lpstr>
      <vt:lpstr>V_Kulj_Ikä</vt:lpstr>
      <vt:lpstr>V_Kulj_Sukup</vt:lpstr>
      <vt:lpstr>V_KuljAjokVuosi</vt:lpstr>
      <vt:lpstr>V_Kuukausi</vt:lpstr>
      <vt:lpstr>V_MatkanTarkoitus</vt:lpstr>
      <vt:lpstr>V_Nopra</vt:lpstr>
      <vt:lpstr>V_Tapaikka</vt:lpstr>
      <vt:lpstr>V_TieLaji</vt:lpstr>
      <vt:lpstr>V_VahPaikka</vt:lpstr>
      <vt:lpstr>V_Valoisuus</vt:lpstr>
      <vt:lpstr>V_Vamm_Ikä</vt:lpstr>
      <vt:lpstr>V_Vamm_Sukup</vt:lpstr>
      <vt:lpstr>V_Viikonpäivä</vt:lpstr>
    </vt:vector>
  </TitlesOfParts>
  <Company>grow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Vakuutusyhtiöiden liikennevahinkotilasto 2020, kuntalista</dc:title>
  <dc:creator>Onnettomuustietoinstituutti OTI</dc:creator>
  <cp:lastModifiedBy>Räty Esa</cp:lastModifiedBy>
  <cp:lastPrinted>2021-12-02T14:15:43Z</cp:lastPrinted>
  <dcterms:created xsi:type="dcterms:W3CDTF">2006-10-26T08:02:44Z</dcterms:created>
  <dcterms:modified xsi:type="dcterms:W3CDTF">2022-11-15T09:13:18Z</dcterms:modified>
</cp:coreProperties>
</file>