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ml.chartshapes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charts/chart13.xml" ContentType="application/vnd.openxmlformats-officedocument.drawingml.chart+xml"/>
  <Override PartName="/xl/drawings/drawing23.xml" ContentType="application/vnd.openxmlformats-officedocument.drawingml.chartshapes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K:\Dokumentinhallinta\ID2\825FB8C5-CD22-4D55-BAF7-5B901EE8084B\0\602000-602999\602600\L\L\"/>
    </mc:Choice>
  </mc:AlternateContent>
  <xr:revisionPtr revIDLastSave="0" documentId="8_{669F061F-0A97-403C-B259-EA56F209763D}" xr6:coauthVersionLast="47" xr6:coauthVersionMax="47" xr10:uidLastSave="{00000000-0000-0000-0000-000000000000}"/>
  <bookViews>
    <workbookView xWindow="626" yWindow="3481" windowWidth="20511" windowHeight="12685" xr2:uid="{00000000-000D-0000-FFFF-FFFF00000000}"/>
  </bookViews>
  <sheets>
    <sheet name="Taulukko 1" sheetId="37" r:id="rId1"/>
    <sheet name="Taulukko 2" sheetId="45" r:id="rId2"/>
    <sheet name="Taulukko 3" sheetId="46" r:id="rId3"/>
    <sheet name="Taulukko 4" sheetId="47" r:id="rId4"/>
    <sheet name="Taulukko 5" sheetId="48" r:id="rId5"/>
    <sheet name="Taulukko 6" sheetId="49" r:id="rId6"/>
    <sheet name="Taulukko 7" sheetId="50" r:id="rId7"/>
    <sheet name="Taulukko 8" sheetId="51" r:id="rId8"/>
    <sheet name="Taulukko 9" sheetId="52" r:id="rId9"/>
    <sheet name="Trendit AjankoOlosuh" sheetId="6" state="hidden" r:id="rId10"/>
    <sheet name="Trendit KesäTalvi" sheetId="7" state="hidden" r:id="rId11"/>
    <sheet name="Trendit IkäKeli" sheetId="10" state="hidden" r:id="rId12"/>
    <sheet name="Trendit Vammautuminen" sheetId="11" state="hidden" r:id="rId13"/>
    <sheet name="Vuosi Ajank Olosuh" sheetId="19" state="hidden" r:id="rId14"/>
    <sheet name="Vuosi VahPaikka" sheetId="20" state="hidden" r:id="rId15"/>
    <sheet name="Vuosi Ajoneuvo" sheetId="21" state="hidden" r:id="rId16"/>
    <sheet name="Vuosi Kuljettaja" sheetId="22" state="hidden" r:id="rId17"/>
    <sheet name="Vuosi Hlövahingot" sheetId="23" state="hidden" r:id="rId18"/>
    <sheet name="Vuosi Hlövah Riskit" sheetId="24" state="hidden" r:id="rId19"/>
  </sheets>
  <definedNames>
    <definedName name="Automallit_1994taiaik_1">#REF!</definedName>
    <definedName name="Automallit_1994taiaik_2">#REF!</definedName>
    <definedName name="Automallit_1995taijälk_1">#REF!</definedName>
    <definedName name="Automallit_1995taijälk_2">#REF!</definedName>
    <definedName name="Kuntalista_1">#REF!</definedName>
    <definedName name="Kuntalista_2">#REF!</definedName>
    <definedName name="Kuntalista_3">#REF!</definedName>
    <definedName name="Kuntalista_4">#REF!</definedName>
    <definedName name="Kuntalista_5">#REF!</definedName>
    <definedName name="Kuntalista_6">#REF!</definedName>
    <definedName name="Kuntalista_7">#REF!</definedName>
    <definedName name="Päivät">#REF!</definedName>
    <definedName name="Päivät_Uhrit">#REF!</definedName>
    <definedName name="Pöö">#REF!</definedName>
    <definedName name="Taulukko_1">#REF!</definedName>
    <definedName name="Taulukko_3">#REF!</definedName>
    <definedName name="Tilastotaulu">#REF!</definedName>
    <definedName name="TKR_kuntakoko">#REF!</definedName>
    <definedName name="Tr_AjokVuosi">'Trendit IkäKeli'!$AG$142:$AM$158</definedName>
    <definedName name="Tr_Asutus">#REF!</definedName>
    <definedName name="Tr_Hlöa6_14v">#REF!</definedName>
    <definedName name="Tr_HlöaMax5v">#REF!</definedName>
    <definedName name="Tr_Hlöautot6_14v">#REF!</definedName>
    <definedName name="Tr_HlöautotMax5v">#REF!</definedName>
    <definedName name="Tr_KaLa_aiheutt">#REF!</definedName>
    <definedName name="Tr_KaLa_Vastap">#REF!</definedName>
    <definedName name="Tr_Keli">'Trendit AjankoOlosuh'!$AV$122:$BD$146</definedName>
    <definedName name="Tr_Kellonaika">'Trendit AjankoOlosuh'!$AJ$83:$AR$113</definedName>
    <definedName name="Tr_Kesäpuolisko">'Trendit KesäTalvi'!$I$8:$R$53</definedName>
    <definedName name="Tr_KuljIkäKeli">'Trendit IkäKeli'!$I$6:$R$36</definedName>
    <definedName name="Tr_KuljIkäKeli2">'Trendit IkäKeli'!$I$6:$R$48</definedName>
    <definedName name="Tr_KuljSukupKeli">'Trendit IkäKeli'!$I$56:$R$74</definedName>
    <definedName name="Tr_MpOsallisuus">#REF!</definedName>
    <definedName name="Tr_Nopeusraj">#REF!</definedName>
    <definedName name="Tr_Nopeusraj2">#REF!</definedName>
    <definedName name="Tr_Talvipuolisko">'Trendit KesäTalvi'!$I$63:$R$108</definedName>
    <definedName name="Tr_TienLaji">#REF!</definedName>
    <definedName name="Tr_UuKuljVatyyp">'Trendit IkäKeli'!$T$86:$AC$131</definedName>
    <definedName name="Tr_Vahinkopaikka">#REF!</definedName>
    <definedName name="Tr_Vahtyyppi">#REF!</definedName>
    <definedName name="Tr_Vammaut_Ikä">'Trendit Vammautuminen'!$AZ$127:$BI$169</definedName>
    <definedName name="Tr_Vammaut_Nopra">'Trendit Vammautuminen'!$AO$37:$AX$76</definedName>
    <definedName name="Tr_Vammaut_Nopra_AihVastap">'Trendit Vammautuminen'!$AB$115:$AN$120</definedName>
    <definedName name="Tr_Viikonpäivä">'Trendit AjankoOlosuh'!$X$44:$AF$74</definedName>
    <definedName name="Tr_Vuodenaika">'Trendit AjankoOlosuh'!$M$11:$U$37</definedName>
    <definedName name="_xlnm.Print_Area" localSheetId="9">'Trendit AjankoOlosuh'!$AV$122:$BD$146</definedName>
    <definedName name="_xlnm.Print_Area" localSheetId="11">'Trendit IkäKeli'!$AF$142:$AN$159</definedName>
    <definedName name="_xlnm.Print_Area" localSheetId="10">'Trendit KesäTalvi'!$I$63:$R$108</definedName>
    <definedName name="_xlnm.Print_Area" localSheetId="12">'Trendit Vammautuminen'!$AB$115:$AN$120</definedName>
    <definedName name="_xlnm.Print_Area" localSheetId="13">'Vuosi Ajank Olosuh'!$B$86:$I$94</definedName>
    <definedName name="_xlnm.Print_Area" localSheetId="17">'Vuosi Hlövahingot'!$B$52:$J$80</definedName>
    <definedName name="_xlnm.Print_Area" localSheetId="16">'Vuosi Kuljettaja'!$B$37:$I$57</definedName>
    <definedName name="_xlnm.Print_Area" localSheetId="14">'Vuosi VahPaikka'!$B$67:$I$80</definedName>
    <definedName name="V_AjokVuosi">'Vuosi Kuljettaja'!$B$37:$I$57</definedName>
    <definedName name="V_Ajon_kov">'Vuosi Ajoneuvo'!$B$87:$I$114</definedName>
    <definedName name="V_AjonLaji">'Vuosi Ajoneuvo'!$B$19:$I$32</definedName>
    <definedName name="V_HlönSijainti">'Vuosi Hlövahingot'!$B$52:$J$80</definedName>
    <definedName name="V_Keli">'Vuosi Ajank Olosuh'!$B$75:$I$82</definedName>
    <definedName name="V_Kloaika">'Vuosi Ajank Olosuh'!$B$44:$I$71</definedName>
    <definedName name="V_Kulj_Ikä">'Vuosi Kuljettaja'!$B$5:$I$20</definedName>
    <definedName name="V_Kulj_Sukup">'Vuosi Kuljettaja'!$B$25:$I$31</definedName>
    <definedName name="V_KuljAjokVuosi">'Vuosi Kuljettaja'!$B$37:$I$57</definedName>
    <definedName name="V_Kuukausi">'Vuosi Ajank Olosuh'!$B$6:$I$22</definedName>
    <definedName name="V_Läänit_Maakunnat">#REF!</definedName>
    <definedName name="V_MatkanTarkoitus">'Vuosi Hlövahingot'!$B$38:$J$46</definedName>
    <definedName name="V_Nopra">'Vuosi VahPaikka'!$B$67:$I$80</definedName>
    <definedName name="V_Tapaikka">'Vuosi VahPaikka'!$B$48:$I$57</definedName>
    <definedName name="V_TieLaji">'Vuosi VahPaikka'!$B$6:$I$16</definedName>
    <definedName name="V_VahPaikka">'Vuosi VahPaikka'!$B$6:$I$16</definedName>
    <definedName name="V_Vahtyyppi">#REF!</definedName>
    <definedName name="V_Valoisuus">'Vuosi Ajank Olosuh'!$B$86:$I$94</definedName>
    <definedName name="V_Vamm_Ikä">'Vuosi Hlövahingot'!$B$5:$J$21</definedName>
    <definedName name="V_Vamm_Sukup">'Vuosi Hlövahingot'!$B$26:$J$32</definedName>
    <definedName name="V_Viikonpäivä">'Vuosi Ajank Olosuh'!$B$29:$I$40</definedName>
    <definedName name="Vahinkopaikka">#REF!</definedName>
    <definedName name="YhtVeto_Taul1">#REF!</definedName>
    <definedName name="YhtVeto_Taul2">#REF!</definedName>
  </definedNames>
  <calcPr calcId="191028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9" i="10" l="1"/>
  <c r="E129" i="10"/>
  <c r="G106" i="10"/>
  <c r="C75" i="10"/>
  <c r="H58" i="10"/>
  <c r="BB93" i="20"/>
  <c r="AH154" i="10"/>
  <c r="AH152" i="10"/>
  <c r="AH150" i="10"/>
  <c r="AH148" i="10"/>
  <c r="AH146" i="10"/>
  <c r="AH144" i="10"/>
  <c r="AH142" i="10"/>
  <c r="AG154" i="10"/>
  <c r="AG152" i="10"/>
  <c r="AG150" i="10"/>
  <c r="AG148" i="10"/>
  <c r="AG146" i="10"/>
  <c r="AG144" i="10"/>
  <c r="AG142" i="10"/>
  <c r="AF154" i="10"/>
  <c r="AF152" i="10"/>
  <c r="AF150" i="10"/>
  <c r="AF151" i="10"/>
  <c r="AF153" i="10"/>
  <c r="AF155" i="10"/>
  <c r="AF148" i="10"/>
  <c r="AF146" i="10"/>
  <c r="AF147" i="10"/>
  <c r="AF149" i="10"/>
  <c r="AF145" i="10"/>
  <c r="AF144" i="10"/>
  <c r="AF142" i="10"/>
  <c r="G60" i="23"/>
  <c r="I60" i="23"/>
  <c r="I59" i="23"/>
  <c r="G59" i="23"/>
  <c r="I58" i="23"/>
  <c r="I57" i="23"/>
  <c r="I56" i="23"/>
  <c r="I55" i="23"/>
  <c r="I54" i="23"/>
  <c r="J54" i="23"/>
  <c r="G58" i="23"/>
  <c r="G57" i="23"/>
  <c r="G56" i="23"/>
  <c r="G55" i="23"/>
  <c r="G54" i="23"/>
  <c r="H54" i="23"/>
  <c r="E76" i="10"/>
  <c r="D76" i="10"/>
  <c r="C76" i="10"/>
  <c r="E75" i="10"/>
  <c r="D75" i="10"/>
  <c r="AI154" i="10"/>
  <c r="AI152" i="10"/>
  <c r="AI150" i="10"/>
  <c r="AI148" i="10"/>
  <c r="AI146" i="10"/>
  <c r="AI144" i="10"/>
  <c r="AZ108" i="20"/>
  <c r="AY108" i="20"/>
  <c r="AX108" i="20"/>
  <c r="AW108" i="20"/>
  <c r="AV108" i="20"/>
  <c r="AU108" i="20"/>
  <c r="AT108" i="20"/>
  <c r="AS108" i="20"/>
  <c r="AR108" i="20"/>
  <c r="AQ108" i="20"/>
  <c r="AP108" i="20"/>
  <c r="AO108" i="20"/>
  <c r="AZ93" i="20"/>
  <c r="AY93" i="20"/>
  <c r="AX93" i="20"/>
  <c r="AW93" i="20"/>
  <c r="AV93" i="20"/>
  <c r="AU93" i="20"/>
  <c r="AT93" i="20"/>
  <c r="AS93" i="20"/>
  <c r="AR93" i="20"/>
  <c r="AQ93" i="20"/>
  <c r="AP93" i="20"/>
  <c r="AO93" i="20"/>
  <c r="BA109" i="20"/>
  <c r="BA107" i="20"/>
  <c r="BA106" i="20"/>
  <c r="BA105" i="20"/>
  <c r="BA104" i="20"/>
  <c r="BA103" i="20"/>
  <c r="BA102" i="20"/>
  <c r="BA101" i="20"/>
  <c r="BA100" i="20"/>
  <c r="BB108" i="20"/>
  <c r="BA94" i="20"/>
  <c r="BA92" i="20"/>
  <c r="BA91" i="20"/>
  <c r="BA90" i="20"/>
  <c r="BA89" i="20"/>
  <c r="BA88" i="20"/>
  <c r="BA87" i="20"/>
  <c r="BA86" i="20"/>
  <c r="BA85" i="20"/>
  <c r="F163" i="11"/>
  <c r="J56" i="10"/>
  <c r="E60" i="23"/>
  <c r="E59" i="23"/>
  <c r="C60" i="23"/>
  <c r="C59" i="23"/>
  <c r="E58" i="23"/>
  <c r="C58" i="23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K22" i="19"/>
  <c r="F19" i="6"/>
  <c r="F25" i="6"/>
  <c r="F20" i="6"/>
  <c r="F26" i="6"/>
  <c r="F21" i="6"/>
  <c r="F27" i="6"/>
  <c r="F22" i="6"/>
  <c r="F28" i="6"/>
  <c r="F23" i="6"/>
  <c r="F29" i="6"/>
  <c r="C54" i="23"/>
  <c r="AP39" i="11"/>
  <c r="G46" i="11"/>
  <c r="G52" i="11"/>
  <c r="G47" i="11"/>
  <c r="AS47" i="11"/>
  <c r="G48" i="11"/>
  <c r="G54" i="11"/>
  <c r="G60" i="11"/>
  <c r="G49" i="11"/>
  <c r="AS49" i="11"/>
  <c r="G45" i="11"/>
  <c r="G51" i="11"/>
  <c r="G53" i="11"/>
  <c r="G59" i="11"/>
  <c r="BA165" i="11"/>
  <c r="G139" i="11"/>
  <c r="G145" i="11"/>
  <c r="BC169" i="11"/>
  <c r="BB169" i="11"/>
  <c r="BA169" i="11"/>
  <c r="G138" i="11"/>
  <c r="G144" i="11"/>
  <c r="BC168" i="11"/>
  <c r="BB168" i="11"/>
  <c r="BA168" i="11"/>
  <c r="G137" i="11"/>
  <c r="G143" i="11"/>
  <c r="BC167" i="11"/>
  <c r="BB167" i="11"/>
  <c r="BA167" i="11"/>
  <c r="G136" i="11"/>
  <c r="G142" i="11"/>
  <c r="BC166" i="11"/>
  <c r="BB166" i="11"/>
  <c r="BA166" i="11"/>
  <c r="G135" i="11"/>
  <c r="G141" i="11"/>
  <c r="BC165" i="11"/>
  <c r="BB165" i="11"/>
  <c r="AZ165" i="11"/>
  <c r="F169" i="11"/>
  <c r="F168" i="11"/>
  <c r="F167" i="11"/>
  <c r="F166" i="11"/>
  <c r="F165" i="11"/>
  <c r="F72" i="7"/>
  <c r="F78" i="7"/>
  <c r="F73" i="7"/>
  <c r="F79" i="7"/>
  <c r="F85" i="7"/>
  <c r="F74" i="7"/>
  <c r="L74" i="7"/>
  <c r="F75" i="7"/>
  <c r="F81" i="7"/>
  <c r="F71" i="7"/>
  <c r="F77" i="7"/>
  <c r="F95" i="10"/>
  <c r="F101" i="10"/>
  <c r="F96" i="10"/>
  <c r="W96" i="10"/>
  <c r="F97" i="10"/>
  <c r="F103" i="10"/>
  <c r="F98" i="10"/>
  <c r="F104" i="10"/>
  <c r="F94" i="10"/>
  <c r="F100" i="10"/>
  <c r="G68" i="10"/>
  <c r="G74" i="10"/>
  <c r="M74" i="10"/>
  <c r="G67" i="10"/>
  <c r="G73" i="10"/>
  <c r="M73" i="10"/>
  <c r="G66" i="10"/>
  <c r="G72" i="10"/>
  <c r="M72" i="10"/>
  <c r="G65" i="10"/>
  <c r="G71" i="10"/>
  <c r="M71" i="10"/>
  <c r="G64" i="10"/>
  <c r="G70" i="10"/>
  <c r="M70" i="10"/>
  <c r="G15" i="10"/>
  <c r="G21" i="10"/>
  <c r="G16" i="10"/>
  <c r="G22" i="10"/>
  <c r="G17" i="10"/>
  <c r="G23" i="10"/>
  <c r="G18" i="10"/>
  <c r="M18" i="10"/>
  <c r="G14" i="10"/>
  <c r="G20" i="10"/>
  <c r="G10" i="7"/>
  <c r="G65" i="7"/>
  <c r="G28" i="7"/>
  <c r="F17" i="7"/>
  <c r="F23" i="7"/>
  <c r="F18" i="7"/>
  <c r="L18" i="7"/>
  <c r="F19" i="7"/>
  <c r="L19" i="7"/>
  <c r="F20" i="7"/>
  <c r="L20" i="7"/>
  <c r="F16" i="7"/>
  <c r="F22" i="7"/>
  <c r="F24" i="7"/>
  <c r="F30" i="7"/>
  <c r="F25" i="7"/>
  <c r="F31" i="7"/>
  <c r="F26" i="7"/>
  <c r="F32" i="7"/>
  <c r="F131" i="6"/>
  <c r="F137" i="6"/>
  <c r="F132" i="6"/>
  <c r="F138" i="6"/>
  <c r="F133" i="6"/>
  <c r="F139" i="6"/>
  <c r="F145" i="6"/>
  <c r="AY145" i="6"/>
  <c r="F134" i="6"/>
  <c r="F140" i="6"/>
  <c r="F130" i="6"/>
  <c r="F136" i="6"/>
  <c r="F142" i="6"/>
  <c r="AY142" i="6"/>
  <c r="F92" i="6"/>
  <c r="F98" i="6"/>
  <c r="F93" i="6"/>
  <c r="F99" i="6"/>
  <c r="F94" i="6"/>
  <c r="F100" i="6"/>
  <c r="F95" i="6"/>
  <c r="F101" i="6"/>
  <c r="F91" i="6"/>
  <c r="F97" i="6"/>
  <c r="F53" i="6"/>
  <c r="F59" i="6"/>
  <c r="F54" i="6"/>
  <c r="F60" i="6"/>
  <c r="F55" i="6"/>
  <c r="F61" i="6"/>
  <c r="F56" i="6"/>
  <c r="F62" i="6"/>
  <c r="F52" i="6"/>
  <c r="F58" i="6"/>
  <c r="E57" i="23"/>
  <c r="E56" i="23"/>
  <c r="E55" i="23"/>
  <c r="E54" i="23"/>
  <c r="C57" i="23"/>
  <c r="C56" i="23"/>
  <c r="C55" i="23"/>
  <c r="X41" i="20"/>
  <c r="W41" i="20"/>
  <c r="V41" i="20"/>
  <c r="U41" i="20"/>
  <c r="T41" i="20"/>
  <c r="S41" i="20"/>
  <c r="R41" i="20"/>
  <c r="Q41" i="20"/>
  <c r="P41" i="20"/>
  <c r="O41" i="20"/>
  <c r="N41" i="20"/>
  <c r="M41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K80" i="19"/>
  <c r="K69" i="19"/>
  <c r="K38" i="19"/>
  <c r="G46" i="7"/>
  <c r="G101" i="7"/>
  <c r="G40" i="7"/>
  <c r="G95" i="7"/>
  <c r="G34" i="7"/>
  <c r="G89" i="7"/>
  <c r="G83" i="7"/>
  <c r="G22" i="7"/>
  <c r="G77" i="7"/>
  <c r="G16" i="7"/>
  <c r="G71" i="7"/>
  <c r="Z68" i="24"/>
  <c r="K16" i="20"/>
  <c r="K14" i="20"/>
  <c r="K94" i="19"/>
  <c r="K92" i="19"/>
  <c r="K82" i="19"/>
  <c r="K40" i="19"/>
  <c r="K71" i="19"/>
  <c r="BA130" i="11"/>
  <c r="BB130" i="11"/>
  <c r="BC130" i="11"/>
  <c r="BA131" i="11"/>
  <c r="BB131" i="11"/>
  <c r="BC131" i="11"/>
  <c r="BA132" i="11"/>
  <c r="BB132" i="11"/>
  <c r="BC132" i="11"/>
  <c r="BA133" i="11"/>
  <c r="BB133" i="11"/>
  <c r="BC133" i="11"/>
  <c r="BA135" i="11"/>
  <c r="BB135" i="11"/>
  <c r="BC135" i="11"/>
  <c r="BA136" i="11"/>
  <c r="BB136" i="11"/>
  <c r="BC136" i="11"/>
  <c r="BA137" i="11"/>
  <c r="BB137" i="11"/>
  <c r="BC137" i="11"/>
  <c r="BA138" i="11"/>
  <c r="BB138" i="11"/>
  <c r="BC138" i="11"/>
  <c r="BA139" i="11"/>
  <c r="BB139" i="11"/>
  <c r="BC139" i="11"/>
  <c r="BA141" i="11"/>
  <c r="BB141" i="11"/>
  <c r="BC141" i="11"/>
  <c r="BA142" i="11"/>
  <c r="BB142" i="11"/>
  <c r="BC142" i="11"/>
  <c r="BA143" i="11"/>
  <c r="BB143" i="11"/>
  <c r="BC143" i="11"/>
  <c r="BA144" i="11"/>
  <c r="BB144" i="11"/>
  <c r="BC144" i="11"/>
  <c r="BA145" i="11"/>
  <c r="BB145" i="11"/>
  <c r="BC145" i="11"/>
  <c r="BA147" i="11"/>
  <c r="BB147" i="11"/>
  <c r="BC147" i="11"/>
  <c r="BA148" i="11"/>
  <c r="BB148" i="11"/>
  <c r="BC148" i="11"/>
  <c r="BA149" i="11"/>
  <c r="BB149" i="11"/>
  <c r="BC149" i="11"/>
  <c r="BA150" i="11"/>
  <c r="BB150" i="11"/>
  <c r="BC150" i="11"/>
  <c r="BA151" i="11"/>
  <c r="BB151" i="11"/>
  <c r="BC151" i="11"/>
  <c r="BA153" i="11"/>
  <c r="BB153" i="11"/>
  <c r="BC153" i="11"/>
  <c r="BA154" i="11"/>
  <c r="BB154" i="11"/>
  <c r="BC154" i="11"/>
  <c r="BA155" i="11"/>
  <c r="BB155" i="11"/>
  <c r="BC155" i="11"/>
  <c r="BA156" i="11"/>
  <c r="BB156" i="11"/>
  <c r="BC156" i="11"/>
  <c r="BA157" i="11"/>
  <c r="BB157" i="11"/>
  <c r="BC157" i="11"/>
  <c r="BA159" i="11"/>
  <c r="BB159" i="11"/>
  <c r="BC159" i="11"/>
  <c r="BA160" i="11"/>
  <c r="BB160" i="11"/>
  <c r="BC160" i="11"/>
  <c r="BA161" i="11"/>
  <c r="BB161" i="11"/>
  <c r="BC161" i="11"/>
  <c r="BA162" i="11"/>
  <c r="BB162" i="11"/>
  <c r="BC162" i="11"/>
  <c r="BA163" i="11"/>
  <c r="BB163" i="11"/>
  <c r="BC163" i="11"/>
  <c r="BC129" i="11"/>
  <c r="BA129" i="11"/>
  <c r="AZ159" i="11"/>
  <c r="AZ153" i="11"/>
  <c r="BC127" i="11"/>
  <c r="BA127" i="11"/>
  <c r="F133" i="11"/>
  <c r="F162" i="11"/>
  <c r="F161" i="11"/>
  <c r="F160" i="11"/>
  <c r="F159" i="11"/>
  <c r="F157" i="11"/>
  <c r="F156" i="11"/>
  <c r="F155" i="11"/>
  <c r="F154" i="11"/>
  <c r="F153" i="11"/>
  <c r="AP40" i="11"/>
  <c r="AQ40" i="11"/>
  <c r="AR40" i="11"/>
  <c r="AP41" i="11"/>
  <c r="AQ41" i="11"/>
  <c r="AR41" i="11"/>
  <c r="AP42" i="11"/>
  <c r="AQ42" i="11"/>
  <c r="AR42" i="11"/>
  <c r="AP43" i="11"/>
  <c r="AQ43" i="11"/>
  <c r="AR43" i="11"/>
  <c r="AP45" i="11"/>
  <c r="AQ45" i="11"/>
  <c r="AR45" i="11"/>
  <c r="AP46" i="11"/>
  <c r="AQ46" i="11"/>
  <c r="AR46" i="11"/>
  <c r="AP47" i="11"/>
  <c r="AQ47" i="11"/>
  <c r="AR47" i="11"/>
  <c r="AP48" i="11"/>
  <c r="AQ48" i="11"/>
  <c r="AR48" i="11"/>
  <c r="AP49" i="11"/>
  <c r="AQ49" i="11"/>
  <c r="AR49" i="11"/>
  <c r="AP51" i="11"/>
  <c r="AQ51" i="11"/>
  <c r="AR51" i="11"/>
  <c r="AP52" i="11"/>
  <c r="AQ52" i="11"/>
  <c r="AR52" i="11"/>
  <c r="AP53" i="11"/>
  <c r="AQ53" i="11"/>
  <c r="AR53" i="11"/>
  <c r="AP54" i="11"/>
  <c r="AQ54" i="11"/>
  <c r="AR54" i="11"/>
  <c r="AP55" i="11"/>
  <c r="AQ55" i="11"/>
  <c r="AR55" i="11"/>
  <c r="AP57" i="11"/>
  <c r="AQ57" i="11"/>
  <c r="AR57" i="11"/>
  <c r="AP58" i="11"/>
  <c r="AQ58" i="11"/>
  <c r="AR58" i="11"/>
  <c r="AP59" i="11"/>
  <c r="AQ59" i="11"/>
  <c r="AR59" i="11"/>
  <c r="AP60" i="11"/>
  <c r="AQ60" i="11"/>
  <c r="AR60" i="11"/>
  <c r="AP61" i="11"/>
  <c r="AQ61" i="11"/>
  <c r="AR61" i="11"/>
  <c r="AP63" i="11"/>
  <c r="AQ63" i="11"/>
  <c r="AR63" i="11"/>
  <c r="AP64" i="11"/>
  <c r="AQ64" i="11"/>
  <c r="AR64" i="11"/>
  <c r="AP65" i="11"/>
  <c r="AQ65" i="11"/>
  <c r="AR65" i="11"/>
  <c r="AP66" i="11"/>
  <c r="AQ66" i="11"/>
  <c r="AR66" i="11"/>
  <c r="AP67" i="11"/>
  <c r="AQ67" i="11"/>
  <c r="AR67" i="11"/>
  <c r="AP69" i="11"/>
  <c r="AQ69" i="11"/>
  <c r="AR69" i="11"/>
  <c r="AP70" i="11"/>
  <c r="AQ70" i="11"/>
  <c r="AR70" i="11"/>
  <c r="AP71" i="11"/>
  <c r="AQ71" i="11"/>
  <c r="AR71" i="11"/>
  <c r="AP72" i="11"/>
  <c r="AQ72" i="11"/>
  <c r="AR72" i="11"/>
  <c r="AP73" i="11"/>
  <c r="AQ73" i="11"/>
  <c r="AR73" i="11"/>
  <c r="AR39" i="11"/>
  <c r="AR37" i="11"/>
  <c r="AP37" i="11"/>
  <c r="AS43" i="11"/>
  <c r="AS42" i="11"/>
  <c r="AS41" i="11"/>
  <c r="AS40" i="11"/>
  <c r="AS39" i="11"/>
  <c r="AQ39" i="11"/>
  <c r="AO69" i="11"/>
  <c r="AO63" i="11"/>
  <c r="AO57" i="11"/>
  <c r="AO51" i="11"/>
  <c r="AO45" i="11"/>
  <c r="AO39" i="11"/>
  <c r="F69" i="11"/>
  <c r="F39" i="11"/>
  <c r="F49" i="11"/>
  <c r="F48" i="11"/>
  <c r="F47" i="11"/>
  <c r="F46" i="11"/>
  <c r="F45" i="11"/>
  <c r="F43" i="11"/>
  <c r="F42" i="11"/>
  <c r="F41" i="11"/>
  <c r="F40" i="11"/>
  <c r="AC118" i="11"/>
  <c r="AD118" i="11"/>
  <c r="AE118" i="11"/>
  <c r="AF118" i="11"/>
  <c r="AG118" i="11"/>
  <c r="AH118" i="11"/>
  <c r="AI118" i="11"/>
  <c r="AJ118" i="11"/>
  <c r="AK118" i="11"/>
  <c r="AL118" i="11"/>
  <c r="AM118" i="11"/>
  <c r="AN118" i="11"/>
  <c r="AC119" i="11"/>
  <c r="AD119" i="11"/>
  <c r="AE119" i="11"/>
  <c r="AF119" i="11"/>
  <c r="AG119" i="11"/>
  <c r="AH119" i="11"/>
  <c r="AI119" i="11"/>
  <c r="AJ119" i="11"/>
  <c r="AK119" i="11"/>
  <c r="AL119" i="11"/>
  <c r="AM119" i="11"/>
  <c r="AN119" i="11"/>
  <c r="AC120" i="11"/>
  <c r="AD120" i="11"/>
  <c r="AE120" i="11"/>
  <c r="AF120" i="11"/>
  <c r="AG120" i="11"/>
  <c r="AH120" i="11"/>
  <c r="AI120" i="11"/>
  <c r="AJ120" i="11"/>
  <c r="AK120" i="11"/>
  <c r="AL120" i="11"/>
  <c r="AM120" i="11"/>
  <c r="AN120" i="11"/>
  <c r="AD117" i="11"/>
  <c r="AE117" i="11"/>
  <c r="AF117" i="11"/>
  <c r="AG117" i="11"/>
  <c r="AH117" i="11"/>
  <c r="AI117" i="11"/>
  <c r="AJ117" i="11"/>
  <c r="AK117" i="11"/>
  <c r="AL117" i="11"/>
  <c r="AM117" i="11"/>
  <c r="AN117" i="11"/>
  <c r="AC117" i="11"/>
  <c r="U86" i="10"/>
  <c r="W92" i="10"/>
  <c r="W91" i="10"/>
  <c r="W90" i="10"/>
  <c r="W89" i="10"/>
  <c r="W88" i="10"/>
  <c r="I44" i="10"/>
  <c r="I38" i="10"/>
  <c r="I32" i="10"/>
  <c r="I26" i="10"/>
  <c r="I20" i="10"/>
  <c r="I14" i="10"/>
  <c r="J30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0" i="10"/>
  <c r="K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M12" i="10"/>
  <c r="M11" i="10"/>
  <c r="M10" i="10"/>
  <c r="M9" i="10"/>
  <c r="M8" i="10"/>
  <c r="L8" i="10"/>
  <c r="K8" i="10"/>
  <c r="J8" i="10"/>
  <c r="I8" i="10"/>
  <c r="M62" i="10"/>
  <c r="M61" i="10"/>
  <c r="M60" i="10"/>
  <c r="M59" i="10"/>
  <c r="M58" i="10"/>
  <c r="L75" i="7"/>
  <c r="L69" i="7"/>
  <c r="L68" i="7"/>
  <c r="L67" i="7"/>
  <c r="L66" i="7"/>
  <c r="L65" i="7"/>
  <c r="L14" i="7"/>
  <c r="L13" i="7"/>
  <c r="L12" i="7"/>
  <c r="L11" i="7"/>
  <c r="L10" i="7"/>
  <c r="AY128" i="6"/>
  <c r="AY127" i="6"/>
  <c r="AY126" i="6"/>
  <c r="AY125" i="6"/>
  <c r="AY124" i="6"/>
  <c r="AM89" i="6"/>
  <c r="AM88" i="6"/>
  <c r="AM87" i="6"/>
  <c r="AM86" i="6"/>
  <c r="AM85" i="6"/>
  <c r="AA50" i="6"/>
  <c r="AA49" i="6"/>
  <c r="AA48" i="6"/>
  <c r="AA47" i="6"/>
  <c r="AA46" i="6"/>
  <c r="P17" i="6"/>
  <c r="P16" i="6"/>
  <c r="P15" i="6"/>
  <c r="P14" i="6"/>
  <c r="P13" i="6"/>
  <c r="Z69" i="24"/>
  <c r="AA69" i="24"/>
  <c r="Z71" i="24"/>
  <c r="AA71" i="24"/>
  <c r="AB71" i="24"/>
  <c r="Z72" i="24"/>
  <c r="AA72" i="24"/>
  <c r="AB72" i="24"/>
  <c r="Z74" i="24"/>
  <c r="AA74" i="24"/>
  <c r="AB74" i="24"/>
  <c r="Z75" i="24"/>
  <c r="AA75" i="24"/>
  <c r="AB75" i="24"/>
  <c r="Z77" i="24"/>
  <c r="AA77" i="24"/>
  <c r="AB77" i="24"/>
  <c r="Z78" i="24"/>
  <c r="AA78" i="24"/>
  <c r="AB78" i="24"/>
  <c r="Z80" i="24"/>
  <c r="AA80" i="24"/>
  <c r="Z81" i="24"/>
  <c r="AA81" i="24"/>
  <c r="Z83" i="24"/>
  <c r="AA83" i="24"/>
  <c r="AB83" i="24"/>
  <c r="Z84" i="24"/>
  <c r="AA84" i="24"/>
  <c r="AB84" i="24"/>
  <c r="AB68" i="24"/>
  <c r="AA68" i="24"/>
  <c r="Y66" i="24"/>
  <c r="F67" i="24"/>
  <c r="F68" i="24"/>
  <c r="Y68" i="24"/>
  <c r="AC68" i="24"/>
  <c r="AC69" i="24"/>
  <c r="F70" i="24"/>
  <c r="F71" i="24"/>
  <c r="Y71" i="24"/>
  <c r="AC71" i="24"/>
  <c r="AC72" i="24"/>
  <c r="F73" i="24"/>
  <c r="F74" i="24"/>
  <c r="Y74" i="24"/>
  <c r="AC74" i="24"/>
  <c r="AC75" i="24"/>
  <c r="F76" i="24"/>
  <c r="F77" i="24"/>
  <c r="Y77" i="24"/>
  <c r="AC77" i="24"/>
  <c r="AC78" i="24"/>
  <c r="F79" i="24"/>
  <c r="F80" i="24"/>
  <c r="Y80" i="24"/>
  <c r="AC80" i="24"/>
  <c r="AC81" i="24"/>
  <c r="F82" i="24"/>
  <c r="F83" i="24"/>
  <c r="Y83" i="24"/>
  <c r="AC83" i="24"/>
  <c r="AC84" i="24"/>
  <c r="AO37" i="11"/>
  <c r="AQ37" i="11"/>
  <c r="AS37" i="11"/>
  <c r="F51" i="11"/>
  <c r="F52" i="11"/>
  <c r="F53" i="11"/>
  <c r="F54" i="11"/>
  <c r="F55" i="11"/>
  <c r="F57" i="11"/>
  <c r="F58" i="11"/>
  <c r="F59" i="11"/>
  <c r="F60" i="11"/>
  <c r="F61" i="11"/>
  <c r="F63" i="11"/>
  <c r="F64" i="11"/>
  <c r="F65" i="11"/>
  <c r="F66" i="11"/>
  <c r="F67" i="11"/>
  <c r="F70" i="11"/>
  <c r="F71" i="11"/>
  <c r="F72" i="11"/>
  <c r="F73" i="11"/>
  <c r="AZ127" i="11"/>
  <c r="BB127" i="11"/>
  <c r="BD127" i="11"/>
  <c r="F129" i="11"/>
  <c r="AZ129" i="11"/>
  <c r="BB129" i="11"/>
  <c r="BD129" i="11"/>
  <c r="F130" i="11"/>
  <c r="BD130" i="11"/>
  <c r="F131" i="11"/>
  <c r="BD131" i="11"/>
  <c r="F132" i="11"/>
  <c r="BD132" i="11"/>
  <c r="BD133" i="11"/>
  <c r="F135" i="11"/>
  <c r="AZ135" i="11"/>
  <c r="F136" i="11"/>
  <c r="F137" i="11"/>
  <c r="F138" i="11"/>
  <c r="F139" i="11"/>
  <c r="F141" i="11"/>
  <c r="AZ141" i="11"/>
  <c r="F142" i="11"/>
  <c r="F143" i="11"/>
  <c r="F144" i="11"/>
  <c r="F145" i="11"/>
  <c r="F147" i="11"/>
  <c r="AZ147" i="11"/>
  <c r="F148" i="11"/>
  <c r="F149" i="11"/>
  <c r="F150" i="11"/>
  <c r="F151" i="11"/>
  <c r="I6" i="10"/>
  <c r="J6" i="10"/>
  <c r="K6" i="10"/>
  <c r="L6" i="10"/>
  <c r="I56" i="10"/>
  <c r="K56" i="10"/>
  <c r="L56" i="10"/>
  <c r="I58" i="10"/>
  <c r="J58" i="10"/>
  <c r="K58" i="10"/>
  <c r="L58" i="10"/>
  <c r="J59" i="10"/>
  <c r="K59" i="10"/>
  <c r="L59" i="10"/>
  <c r="J60" i="10"/>
  <c r="K60" i="10"/>
  <c r="L60" i="10"/>
  <c r="J61" i="10"/>
  <c r="K61" i="10"/>
  <c r="L61" i="10"/>
  <c r="J62" i="10"/>
  <c r="K62" i="10"/>
  <c r="L62" i="10"/>
  <c r="I64" i="10"/>
  <c r="J64" i="10"/>
  <c r="K64" i="10"/>
  <c r="L64" i="10"/>
  <c r="J65" i="10"/>
  <c r="K65" i="10"/>
  <c r="L65" i="10"/>
  <c r="J66" i="10"/>
  <c r="K66" i="10"/>
  <c r="L66" i="10"/>
  <c r="J67" i="10"/>
  <c r="K67" i="10"/>
  <c r="L67" i="10"/>
  <c r="J68" i="10"/>
  <c r="K68" i="10"/>
  <c r="L68" i="10"/>
  <c r="I70" i="10"/>
  <c r="J70" i="10"/>
  <c r="K70" i="10"/>
  <c r="L70" i="10"/>
  <c r="J71" i="10"/>
  <c r="K71" i="10"/>
  <c r="L71" i="10"/>
  <c r="J72" i="10"/>
  <c r="K72" i="10"/>
  <c r="L72" i="10"/>
  <c r="J73" i="10"/>
  <c r="K73" i="10"/>
  <c r="L73" i="10"/>
  <c r="J74" i="10"/>
  <c r="K74" i="10"/>
  <c r="L74" i="10"/>
  <c r="U88" i="10"/>
  <c r="V88" i="10"/>
  <c r="U89" i="10"/>
  <c r="V89" i="10"/>
  <c r="U90" i="10"/>
  <c r="V90" i="10"/>
  <c r="U91" i="10"/>
  <c r="V91" i="10"/>
  <c r="U92" i="10"/>
  <c r="V92" i="10"/>
  <c r="U94" i="10"/>
  <c r="V94" i="10"/>
  <c r="U95" i="10"/>
  <c r="V95" i="10"/>
  <c r="U96" i="10"/>
  <c r="V96" i="10"/>
  <c r="U97" i="10"/>
  <c r="V97" i="10"/>
  <c r="U98" i="10"/>
  <c r="V98" i="10"/>
  <c r="U100" i="10"/>
  <c r="V100" i="10"/>
  <c r="U101" i="10"/>
  <c r="V101" i="10"/>
  <c r="U102" i="10"/>
  <c r="V102" i="10"/>
  <c r="U103" i="10"/>
  <c r="V103" i="10"/>
  <c r="U104" i="10"/>
  <c r="V104" i="10"/>
  <c r="U106" i="10"/>
  <c r="V106" i="10"/>
  <c r="U107" i="10"/>
  <c r="V107" i="10"/>
  <c r="U108" i="10"/>
  <c r="V108" i="10"/>
  <c r="U109" i="10"/>
  <c r="V109" i="10"/>
  <c r="U110" i="10"/>
  <c r="V110" i="10"/>
  <c r="U112" i="10"/>
  <c r="V112" i="10"/>
  <c r="U113" i="10"/>
  <c r="V113" i="10"/>
  <c r="U114" i="10"/>
  <c r="V114" i="10"/>
  <c r="U115" i="10"/>
  <c r="V115" i="10"/>
  <c r="U116" i="10"/>
  <c r="V116" i="10"/>
  <c r="U118" i="10"/>
  <c r="V118" i="10"/>
  <c r="U119" i="10"/>
  <c r="V119" i="10"/>
  <c r="U120" i="10"/>
  <c r="V120" i="10"/>
  <c r="U121" i="10"/>
  <c r="V121" i="10"/>
  <c r="U122" i="10"/>
  <c r="V122" i="10"/>
  <c r="U124" i="10"/>
  <c r="V124" i="10"/>
  <c r="U125" i="10"/>
  <c r="V125" i="10"/>
  <c r="U126" i="10"/>
  <c r="V126" i="10"/>
  <c r="U127" i="10"/>
  <c r="V127" i="10"/>
  <c r="U128" i="10"/>
  <c r="V128" i="10"/>
  <c r="I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2" i="7"/>
  <c r="K22" i="7"/>
  <c r="J23" i="7"/>
  <c r="K23" i="7"/>
  <c r="J24" i="7"/>
  <c r="K24" i="7"/>
  <c r="J25" i="7"/>
  <c r="K25" i="7"/>
  <c r="J26" i="7"/>
  <c r="K26" i="7"/>
  <c r="J28" i="7"/>
  <c r="K28" i="7"/>
  <c r="J29" i="7"/>
  <c r="K29" i="7"/>
  <c r="J30" i="7"/>
  <c r="K30" i="7"/>
  <c r="J31" i="7"/>
  <c r="K31" i="7"/>
  <c r="J32" i="7"/>
  <c r="K32" i="7"/>
  <c r="J34" i="7"/>
  <c r="K34" i="7"/>
  <c r="J35" i="7"/>
  <c r="K35" i="7"/>
  <c r="J36" i="7"/>
  <c r="K36" i="7"/>
  <c r="J37" i="7"/>
  <c r="K37" i="7"/>
  <c r="J38" i="7"/>
  <c r="K38" i="7"/>
  <c r="J40" i="7"/>
  <c r="K40" i="7"/>
  <c r="J41" i="7"/>
  <c r="K41" i="7"/>
  <c r="J42" i="7"/>
  <c r="K42" i="7"/>
  <c r="J43" i="7"/>
  <c r="K43" i="7"/>
  <c r="J44" i="7"/>
  <c r="K44" i="7"/>
  <c r="J46" i="7"/>
  <c r="K46" i="7"/>
  <c r="J47" i="7"/>
  <c r="K47" i="7"/>
  <c r="J48" i="7"/>
  <c r="K48" i="7"/>
  <c r="J49" i="7"/>
  <c r="K49" i="7"/>
  <c r="J50" i="7"/>
  <c r="K50" i="7"/>
  <c r="I64" i="7"/>
  <c r="J65" i="7"/>
  <c r="K65" i="7"/>
  <c r="J66" i="7"/>
  <c r="K66" i="7"/>
  <c r="J67" i="7"/>
  <c r="K67" i="7"/>
  <c r="J68" i="7"/>
  <c r="K68" i="7"/>
  <c r="J69" i="7"/>
  <c r="K69" i="7"/>
  <c r="J71" i="7"/>
  <c r="K71" i="7"/>
  <c r="J72" i="7"/>
  <c r="K72" i="7"/>
  <c r="J73" i="7"/>
  <c r="K73" i="7"/>
  <c r="J74" i="7"/>
  <c r="K74" i="7"/>
  <c r="J75" i="7"/>
  <c r="K75" i="7"/>
  <c r="J77" i="7"/>
  <c r="K77" i="7"/>
  <c r="J78" i="7"/>
  <c r="K78" i="7"/>
  <c r="J79" i="7"/>
  <c r="K79" i="7"/>
  <c r="J80" i="7"/>
  <c r="K80" i="7"/>
  <c r="J81" i="7"/>
  <c r="K81" i="7"/>
  <c r="J83" i="7"/>
  <c r="K83" i="7"/>
  <c r="J84" i="7"/>
  <c r="K84" i="7"/>
  <c r="J85" i="7"/>
  <c r="K85" i="7"/>
  <c r="J86" i="7"/>
  <c r="K86" i="7"/>
  <c r="J87" i="7"/>
  <c r="K87" i="7"/>
  <c r="J89" i="7"/>
  <c r="K89" i="7"/>
  <c r="J90" i="7"/>
  <c r="K90" i="7"/>
  <c r="J91" i="7"/>
  <c r="K91" i="7"/>
  <c r="J92" i="7"/>
  <c r="K92" i="7"/>
  <c r="J93" i="7"/>
  <c r="K93" i="7"/>
  <c r="J95" i="7"/>
  <c r="K95" i="7"/>
  <c r="J96" i="7"/>
  <c r="K96" i="7"/>
  <c r="J97" i="7"/>
  <c r="K97" i="7"/>
  <c r="J98" i="7"/>
  <c r="K98" i="7"/>
  <c r="J99" i="7"/>
  <c r="K99" i="7"/>
  <c r="J101" i="7"/>
  <c r="K101" i="7"/>
  <c r="J102" i="7"/>
  <c r="K102" i="7"/>
  <c r="J103" i="7"/>
  <c r="K103" i="7"/>
  <c r="J104" i="7"/>
  <c r="K104" i="7"/>
  <c r="J105" i="7"/>
  <c r="K105" i="7"/>
  <c r="M11" i="6"/>
  <c r="M13" i="6"/>
  <c r="N13" i="6"/>
  <c r="O13" i="6"/>
  <c r="N14" i="6"/>
  <c r="O14" i="6"/>
  <c r="N15" i="6"/>
  <c r="O15" i="6"/>
  <c r="N16" i="6"/>
  <c r="O16" i="6"/>
  <c r="N17" i="6"/>
  <c r="O17" i="6"/>
  <c r="M19" i="6"/>
  <c r="N19" i="6"/>
  <c r="O19" i="6"/>
  <c r="N20" i="6"/>
  <c r="O20" i="6"/>
  <c r="N21" i="6"/>
  <c r="O21" i="6"/>
  <c r="N22" i="6"/>
  <c r="O22" i="6"/>
  <c r="N23" i="6"/>
  <c r="O23" i="6"/>
  <c r="M25" i="6"/>
  <c r="N25" i="6"/>
  <c r="O25" i="6"/>
  <c r="N26" i="6"/>
  <c r="O26" i="6"/>
  <c r="N27" i="6"/>
  <c r="O27" i="6"/>
  <c r="N28" i="6"/>
  <c r="O28" i="6"/>
  <c r="N29" i="6"/>
  <c r="O29" i="6"/>
  <c r="M31" i="6"/>
  <c r="N31" i="6"/>
  <c r="O31" i="6"/>
  <c r="N32" i="6"/>
  <c r="O32" i="6"/>
  <c r="N33" i="6"/>
  <c r="O33" i="6"/>
  <c r="N34" i="6"/>
  <c r="O34" i="6"/>
  <c r="N35" i="6"/>
  <c r="O35" i="6"/>
  <c r="X44" i="6"/>
  <c r="X46" i="6"/>
  <c r="Y46" i="6"/>
  <c r="Z46" i="6"/>
  <c r="Y47" i="6"/>
  <c r="Z47" i="6"/>
  <c r="Y48" i="6"/>
  <c r="Z48" i="6"/>
  <c r="Y49" i="6"/>
  <c r="Z49" i="6"/>
  <c r="Y50" i="6"/>
  <c r="Z50" i="6"/>
  <c r="X52" i="6"/>
  <c r="Y52" i="6"/>
  <c r="Z52" i="6"/>
  <c r="Y53" i="6"/>
  <c r="Z53" i="6"/>
  <c r="Y54" i="6"/>
  <c r="Z54" i="6"/>
  <c r="Y55" i="6"/>
  <c r="Z55" i="6"/>
  <c r="Y56" i="6"/>
  <c r="Z56" i="6"/>
  <c r="X58" i="6"/>
  <c r="Y58" i="6"/>
  <c r="Z58" i="6"/>
  <c r="Y59" i="6"/>
  <c r="Z59" i="6"/>
  <c r="Y60" i="6"/>
  <c r="Z60" i="6"/>
  <c r="Y61" i="6"/>
  <c r="Z61" i="6"/>
  <c r="Y62" i="6"/>
  <c r="Z62" i="6"/>
  <c r="X64" i="6"/>
  <c r="Y64" i="6"/>
  <c r="Z64" i="6"/>
  <c r="Y65" i="6"/>
  <c r="Z65" i="6"/>
  <c r="Y66" i="6"/>
  <c r="Z66" i="6"/>
  <c r="Y67" i="6"/>
  <c r="Z67" i="6"/>
  <c r="Y68" i="6"/>
  <c r="Z68" i="6"/>
  <c r="AJ83" i="6"/>
  <c r="AJ85" i="6"/>
  <c r="AK85" i="6"/>
  <c r="AL85" i="6"/>
  <c r="AK86" i="6"/>
  <c r="AL86" i="6"/>
  <c r="AK87" i="6"/>
  <c r="AL87" i="6"/>
  <c r="AK88" i="6"/>
  <c r="AL88" i="6"/>
  <c r="AK89" i="6"/>
  <c r="AL89" i="6"/>
  <c r="AJ91" i="6"/>
  <c r="AK91" i="6"/>
  <c r="AL91" i="6"/>
  <c r="AK92" i="6"/>
  <c r="AL92" i="6"/>
  <c r="AK93" i="6"/>
  <c r="AL93" i="6"/>
  <c r="AK94" i="6"/>
  <c r="AL94" i="6"/>
  <c r="AK95" i="6"/>
  <c r="AL95" i="6"/>
  <c r="AJ97" i="6"/>
  <c r="AK97" i="6"/>
  <c r="AL97" i="6"/>
  <c r="AK98" i="6"/>
  <c r="AL98" i="6"/>
  <c r="AK99" i="6"/>
  <c r="AL99" i="6"/>
  <c r="AK100" i="6"/>
  <c r="AL100" i="6"/>
  <c r="AK101" i="6"/>
  <c r="AL101" i="6"/>
  <c r="AJ103" i="6"/>
  <c r="AK103" i="6"/>
  <c r="AL103" i="6"/>
  <c r="AK104" i="6"/>
  <c r="AL104" i="6"/>
  <c r="AK105" i="6"/>
  <c r="AL105" i="6"/>
  <c r="AK106" i="6"/>
  <c r="AL106" i="6"/>
  <c r="AK107" i="6"/>
  <c r="AL107" i="6"/>
  <c r="AJ109" i="6"/>
  <c r="AK109" i="6"/>
  <c r="AL109" i="6"/>
  <c r="AK110" i="6"/>
  <c r="AL110" i="6"/>
  <c r="AK111" i="6"/>
  <c r="AL111" i="6"/>
  <c r="AK112" i="6"/>
  <c r="AL112" i="6"/>
  <c r="AK113" i="6"/>
  <c r="AL113" i="6"/>
  <c r="AV122" i="6"/>
  <c r="AV124" i="6"/>
  <c r="AW124" i="6"/>
  <c r="AX124" i="6"/>
  <c r="AW125" i="6"/>
  <c r="AX125" i="6"/>
  <c r="AW126" i="6"/>
  <c r="AX126" i="6"/>
  <c r="AW127" i="6"/>
  <c r="AX127" i="6"/>
  <c r="AW128" i="6"/>
  <c r="AX128" i="6"/>
  <c r="AV130" i="6"/>
  <c r="AW130" i="6"/>
  <c r="AX130" i="6"/>
  <c r="AW131" i="6"/>
  <c r="AX131" i="6"/>
  <c r="AW132" i="6"/>
  <c r="AX132" i="6"/>
  <c r="AW133" i="6"/>
  <c r="AX133" i="6"/>
  <c r="AW134" i="6"/>
  <c r="AX134" i="6"/>
  <c r="AV136" i="6"/>
  <c r="AW136" i="6"/>
  <c r="AX136" i="6"/>
  <c r="AW137" i="6"/>
  <c r="AX137" i="6"/>
  <c r="AW138" i="6"/>
  <c r="AX138" i="6"/>
  <c r="AW139" i="6"/>
  <c r="AX139" i="6"/>
  <c r="AW140" i="6"/>
  <c r="AX140" i="6"/>
  <c r="AV142" i="6"/>
  <c r="AW142" i="6"/>
  <c r="AX142" i="6"/>
  <c r="AW143" i="6"/>
  <c r="AX143" i="6"/>
  <c r="AW144" i="6"/>
  <c r="AX144" i="6"/>
  <c r="AW145" i="6"/>
  <c r="AX145" i="6"/>
  <c r="AW146" i="6"/>
  <c r="AX146" i="6"/>
  <c r="BD138" i="11"/>
  <c r="AM91" i="6"/>
  <c r="F56" i="23"/>
  <c r="W95" i="10"/>
  <c r="G55" i="11"/>
  <c r="G61" i="11"/>
  <c r="AS61" i="11"/>
  <c r="AS48" i="11"/>
  <c r="P21" i="6"/>
  <c r="F54" i="23"/>
  <c r="D130" i="10"/>
  <c r="L16" i="7"/>
  <c r="AY133" i="6"/>
  <c r="M16" i="10"/>
  <c r="P22" i="6"/>
  <c r="L25" i="7"/>
  <c r="AS45" i="11"/>
  <c r="F55" i="23"/>
  <c r="BD136" i="11"/>
  <c r="L73" i="7"/>
  <c r="W94" i="10"/>
  <c r="AS53" i="11"/>
  <c r="L26" i="7"/>
  <c r="M65" i="10"/>
  <c r="F87" i="7"/>
  <c r="L87" i="7"/>
  <c r="L81" i="7"/>
  <c r="BD139" i="11"/>
  <c r="BD137" i="11"/>
  <c r="BD135" i="11"/>
  <c r="AM94" i="6"/>
  <c r="AY131" i="6"/>
  <c r="M17" i="10"/>
  <c r="AS54" i="11"/>
  <c r="AY130" i="6"/>
  <c r="AM95" i="6"/>
  <c r="L72" i="7"/>
  <c r="M64" i="10"/>
  <c r="G23" i="7"/>
  <c r="F80" i="7"/>
  <c r="F86" i="7"/>
  <c r="F92" i="7"/>
  <c r="F98" i="7"/>
  <c r="G29" i="10"/>
  <c r="G35" i="10"/>
  <c r="M23" i="10"/>
  <c r="P20" i="6"/>
  <c r="AA52" i="6"/>
  <c r="AY134" i="6"/>
  <c r="D56" i="23"/>
  <c r="G24" i="10"/>
  <c r="AA56" i="6"/>
  <c r="AM93" i="6"/>
  <c r="L24" i="7"/>
  <c r="L71" i="7"/>
  <c r="M68" i="10"/>
  <c r="W97" i="10"/>
  <c r="D54" i="23"/>
  <c r="AM92" i="6"/>
  <c r="F107" i="6"/>
  <c r="AM107" i="6"/>
  <c r="AM101" i="6"/>
  <c r="F144" i="6"/>
  <c r="AY144" i="6"/>
  <c r="AY138" i="6"/>
  <c r="G27" i="10"/>
  <c r="G33" i="10"/>
  <c r="M21" i="10"/>
  <c r="L17" i="7"/>
  <c r="BA93" i="20"/>
  <c r="AA53" i="6"/>
  <c r="P19" i="6"/>
  <c r="P23" i="6"/>
  <c r="AA54" i="6"/>
  <c r="AY132" i="6"/>
  <c r="AY139" i="6"/>
  <c r="L79" i="7"/>
  <c r="M66" i="10"/>
  <c r="M14" i="10"/>
  <c r="AS46" i="11"/>
  <c r="F57" i="23"/>
  <c r="M67" i="10"/>
  <c r="M15" i="10"/>
  <c r="G35" i="7"/>
  <c r="G47" i="7"/>
  <c r="H55" i="23"/>
  <c r="H56" i="23"/>
  <c r="J55" i="23"/>
  <c r="H57" i="23"/>
  <c r="J56" i="23"/>
  <c r="J57" i="23"/>
  <c r="BA108" i="20"/>
  <c r="G150" i="11"/>
  <c r="G156" i="11"/>
  <c r="BD144" i="11"/>
  <c r="F110" i="10"/>
  <c r="W104" i="10"/>
  <c r="W98" i="10"/>
  <c r="F102" i="10"/>
  <c r="G100" i="10"/>
  <c r="G124" i="10"/>
  <c r="G94" i="10"/>
  <c r="G118" i="10"/>
  <c r="G88" i="10"/>
  <c r="G112" i="10"/>
  <c r="G28" i="10"/>
  <c r="M28" i="10"/>
  <c r="M22" i="10"/>
  <c r="G26" i="10"/>
  <c r="M26" i="10"/>
  <c r="M20" i="10"/>
  <c r="F38" i="7"/>
  <c r="F44" i="7"/>
  <c r="L32" i="7"/>
  <c r="F36" i="7"/>
  <c r="F42" i="7"/>
  <c r="L30" i="7"/>
  <c r="G41" i="7"/>
  <c r="G11" i="7"/>
  <c r="G17" i="7"/>
  <c r="G29" i="7"/>
  <c r="F146" i="6"/>
  <c r="AY146" i="6"/>
  <c r="AY140" i="6"/>
  <c r="F143" i="6"/>
  <c r="AY143" i="6"/>
  <c r="AY137" i="6"/>
  <c r="F68" i="6"/>
  <c r="AA68" i="6"/>
  <c r="AA62" i="6"/>
  <c r="F33" i="6"/>
  <c r="P33" i="6"/>
  <c r="P27" i="6"/>
  <c r="F31" i="6"/>
  <c r="P31" i="6"/>
  <c r="P25" i="6"/>
  <c r="D55" i="23"/>
  <c r="D57" i="23"/>
  <c r="G66" i="11"/>
  <c r="AS60" i="11"/>
  <c r="G65" i="11"/>
  <c r="AS59" i="11"/>
  <c r="G58" i="11"/>
  <c r="AS52" i="11"/>
  <c r="G57" i="11"/>
  <c r="AS51" i="11"/>
  <c r="G151" i="11"/>
  <c r="BD145" i="11"/>
  <c r="G149" i="11"/>
  <c r="BD143" i="11"/>
  <c r="G148" i="11"/>
  <c r="BD142" i="11"/>
  <c r="G147" i="11"/>
  <c r="BD141" i="11"/>
  <c r="F109" i="10"/>
  <c r="W103" i="10"/>
  <c r="F107" i="10"/>
  <c r="W101" i="10"/>
  <c r="F106" i="10"/>
  <c r="W100" i="10"/>
  <c r="L85" i="7"/>
  <c r="F91" i="7"/>
  <c r="F84" i="7"/>
  <c r="L78" i="7"/>
  <c r="F83" i="7"/>
  <c r="L77" i="7"/>
  <c r="F37" i="7"/>
  <c r="L31" i="7"/>
  <c r="F29" i="7"/>
  <c r="L23" i="7"/>
  <c r="F28" i="7"/>
  <c r="L22" i="7"/>
  <c r="AY136" i="6"/>
  <c r="F106" i="6"/>
  <c r="AM100" i="6"/>
  <c r="F105" i="6"/>
  <c r="AM99" i="6"/>
  <c r="AM98" i="6"/>
  <c r="F104" i="6"/>
  <c r="F103" i="6"/>
  <c r="AM97" i="6"/>
  <c r="AA61" i="6"/>
  <c r="F67" i="6"/>
  <c r="AA55" i="6"/>
  <c r="AA60" i="6"/>
  <c r="F66" i="6"/>
  <c r="F65" i="6"/>
  <c r="AA59" i="6"/>
  <c r="AA58" i="6"/>
  <c r="F64" i="6"/>
  <c r="P29" i="6"/>
  <c r="F35" i="6"/>
  <c r="P35" i="6"/>
  <c r="F34" i="6"/>
  <c r="P34" i="6"/>
  <c r="P28" i="6"/>
  <c r="F32" i="6"/>
  <c r="P32" i="6"/>
  <c r="P26" i="6"/>
  <c r="G67" i="11"/>
  <c r="G73" i="11"/>
  <c r="AS73" i="11"/>
  <c r="M27" i="10"/>
  <c r="AS55" i="11"/>
  <c r="F93" i="7"/>
  <c r="L93" i="7"/>
  <c r="F58" i="23"/>
  <c r="F113" i="6"/>
  <c r="AM113" i="6"/>
  <c r="L86" i="7"/>
  <c r="G32" i="10"/>
  <c r="M32" i="10"/>
  <c r="L80" i="7"/>
  <c r="F74" i="6"/>
  <c r="L38" i="7"/>
  <c r="BD150" i="11"/>
  <c r="L36" i="7"/>
  <c r="L92" i="7"/>
  <c r="G34" i="10"/>
  <c r="M34" i="10"/>
  <c r="J58" i="23"/>
  <c r="H58" i="23"/>
  <c r="G41" i="10"/>
  <c r="M41" i="10"/>
  <c r="M35" i="10"/>
  <c r="M29" i="10"/>
  <c r="G30" i="10"/>
  <c r="M24" i="10"/>
  <c r="D58" i="23"/>
  <c r="F116" i="10"/>
  <c r="W110" i="10"/>
  <c r="F108" i="10"/>
  <c r="W102" i="10"/>
  <c r="AS67" i="11"/>
  <c r="G72" i="11"/>
  <c r="AS72" i="11"/>
  <c r="AS66" i="11"/>
  <c r="AS65" i="11"/>
  <c r="G71" i="11"/>
  <c r="AS71" i="11"/>
  <c r="G64" i="11"/>
  <c r="AS58" i="11"/>
  <c r="G63" i="11"/>
  <c r="AS57" i="11"/>
  <c r="G157" i="11"/>
  <c r="BD151" i="11"/>
  <c r="BD156" i="11"/>
  <c r="G162" i="11"/>
  <c r="BD149" i="11"/>
  <c r="G155" i="11"/>
  <c r="G154" i="11"/>
  <c r="BD148" i="11"/>
  <c r="G153" i="11"/>
  <c r="BD147" i="11"/>
  <c r="W109" i="10"/>
  <c r="F115" i="10"/>
  <c r="F113" i="10"/>
  <c r="W107" i="10"/>
  <c r="W106" i="10"/>
  <c r="F112" i="10"/>
  <c r="G39" i="10"/>
  <c r="M33" i="10"/>
  <c r="L98" i="7"/>
  <c r="F104" i="7"/>
  <c r="L104" i="7"/>
  <c r="F97" i="7"/>
  <c r="L91" i="7"/>
  <c r="F90" i="7"/>
  <c r="L84" i="7"/>
  <c r="L83" i="7"/>
  <c r="F89" i="7"/>
  <c r="F50" i="7"/>
  <c r="L50" i="7"/>
  <c r="L44" i="7"/>
  <c r="F43" i="7"/>
  <c r="L37" i="7"/>
  <c r="L42" i="7"/>
  <c r="F48" i="7"/>
  <c r="L48" i="7"/>
  <c r="F35" i="7"/>
  <c r="L29" i="7"/>
  <c r="F34" i="7"/>
  <c r="L28" i="7"/>
  <c r="AM106" i="6"/>
  <c r="F112" i="6"/>
  <c r="AM112" i="6"/>
  <c r="F111" i="6"/>
  <c r="AM111" i="6"/>
  <c r="AM105" i="6"/>
  <c r="F110" i="6"/>
  <c r="AM110" i="6"/>
  <c r="AM104" i="6"/>
  <c r="F109" i="6"/>
  <c r="AM109" i="6"/>
  <c r="AM103" i="6"/>
  <c r="F73" i="6"/>
  <c r="AA67" i="6"/>
  <c r="F72" i="6"/>
  <c r="AA66" i="6"/>
  <c r="F71" i="6"/>
  <c r="AA65" i="6"/>
  <c r="F70" i="6"/>
  <c r="AA64" i="6"/>
  <c r="G38" i="10"/>
  <c r="G44" i="10"/>
  <c r="M44" i="10"/>
  <c r="F99" i="7"/>
  <c r="L99" i="7"/>
  <c r="G40" i="10"/>
  <c r="M40" i="10"/>
  <c r="G47" i="10"/>
  <c r="M47" i="10"/>
  <c r="G36" i="10"/>
  <c r="M30" i="10"/>
  <c r="W116" i="10"/>
  <c r="F122" i="10"/>
  <c r="W108" i="10"/>
  <c r="F114" i="10"/>
  <c r="G70" i="11"/>
  <c r="AS70" i="11"/>
  <c r="AS64" i="11"/>
  <c r="G69" i="11"/>
  <c r="AS69" i="11"/>
  <c r="AS63" i="11"/>
  <c r="G163" i="11"/>
  <c r="BD157" i="11"/>
  <c r="G168" i="11"/>
  <c r="BD168" i="11"/>
  <c r="BD162" i="11"/>
  <c r="G161" i="11"/>
  <c r="BD155" i="11"/>
  <c r="G160" i="11"/>
  <c r="BD154" i="11"/>
  <c r="BD153" i="11"/>
  <c r="G159" i="11"/>
  <c r="F121" i="10"/>
  <c r="W115" i="10"/>
  <c r="F119" i="10"/>
  <c r="W113" i="10"/>
  <c r="F118" i="10"/>
  <c r="W112" i="10"/>
  <c r="G45" i="10"/>
  <c r="M45" i="10"/>
  <c r="M39" i="10"/>
  <c r="M38" i="10"/>
  <c r="L97" i="7"/>
  <c r="F103" i="7"/>
  <c r="L103" i="7"/>
  <c r="F96" i="7"/>
  <c r="L90" i="7"/>
  <c r="F95" i="7"/>
  <c r="L89" i="7"/>
  <c r="F49" i="7"/>
  <c r="L49" i="7"/>
  <c r="L43" i="7"/>
  <c r="F41" i="7"/>
  <c r="L35" i="7"/>
  <c r="F40" i="7"/>
  <c r="L34" i="7"/>
  <c r="F105" i="7"/>
  <c r="L105" i="7"/>
  <c r="G46" i="10"/>
  <c r="M46" i="10"/>
  <c r="G42" i="10"/>
  <c r="M36" i="10"/>
  <c r="F128" i="10"/>
  <c r="W128" i="10"/>
  <c r="W122" i="10"/>
  <c r="F120" i="10"/>
  <c r="W114" i="10"/>
  <c r="G169" i="11"/>
  <c r="BD169" i="11"/>
  <c r="BD163" i="11"/>
  <c r="BD161" i="11"/>
  <c r="G167" i="11"/>
  <c r="BD167" i="11"/>
  <c r="G166" i="11"/>
  <c r="BD166" i="11"/>
  <c r="BD160" i="11"/>
  <c r="G165" i="11"/>
  <c r="BD165" i="11"/>
  <c r="BD159" i="11"/>
  <c r="W121" i="10"/>
  <c r="F127" i="10"/>
  <c r="W127" i="10"/>
  <c r="W119" i="10"/>
  <c r="F125" i="10"/>
  <c r="W125" i="10"/>
  <c r="F124" i="10"/>
  <c r="W124" i="10"/>
  <c r="W118" i="10"/>
  <c r="F102" i="7"/>
  <c r="L102" i="7"/>
  <c r="L96" i="7"/>
  <c r="L95" i="7"/>
  <c r="F101" i="7"/>
  <c r="L101" i="7"/>
  <c r="F47" i="7"/>
  <c r="L47" i="7"/>
  <c r="L41" i="7"/>
  <c r="F46" i="7"/>
  <c r="L46" i="7"/>
  <c r="L40" i="7"/>
  <c r="G48" i="10"/>
  <c r="M48" i="10"/>
  <c r="M42" i="10"/>
  <c r="W120" i="10"/>
  <c r="F126" i="10"/>
  <c r="W126" i="10"/>
</calcChain>
</file>

<file path=xl/sharedStrings.xml><?xml version="1.0" encoding="utf-8"?>
<sst xmlns="http://schemas.openxmlformats.org/spreadsheetml/2006/main" count="1461" uniqueCount="391">
  <si>
    <t>2014</t>
  </si>
  <si>
    <t>2015</t>
  </si>
  <si>
    <t>2016</t>
  </si>
  <si>
    <t>2017</t>
  </si>
  <si>
    <t>2018</t>
  </si>
  <si>
    <t>2019</t>
  </si>
  <si>
    <t>2020</t>
  </si>
  <si>
    <t>2021</t>
  </si>
  <si>
    <t>Yhteensä</t>
  </si>
  <si>
    <t>Onnettomuustyyppi</t>
  </si>
  <si>
    <t>Trendit: Ajankohta ja olosuhteet</t>
  </si>
  <si>
    <t>Raakadata</t>
  </si>
  <si>
    <t>pvm</t>
  </si>
  <si>
    <t>Vuoden-aika</t>
  </si>
  <si>
    <t>Muut kuin henkilövahingot</t>
  </si>
  <si>
    <t>Henkilö-vahingot</t>
  </si>
  <si>
    <t>Vuosi</t>
  </si>
  <si>
    <t>Muut kuin henkilö-vahingot</t>
  </si>
  <si>
    <t>VUOSI</t>
  </si>
  <si>
    <t>Talvi</t>
  </si>
  <si>
    <t>2005*</t>
  </si>
  <si>
    <t>Kevät</t>
  </si>
  <si>
    <t>Kesä</t>
  </si>
  <si>
    <t>Syksy</t>
  </si>
  <si>
    <t>Kuva alkaa sarakkeesta X  ---&gt;</t>
  </si>
  <si>
    <t>Viikon-päivä</t>
  </si>
  <si>
    <t>Maanantai-tiistai</t>
  </si>
  <si>
    <t>Keskiviikko-torstai</t>
  </si>
  <si>
    <t>Perjantai</t>
  </si>
  <si>
    <t>Lauantai-sunnuntai</t>
  </si>
  <si>
    <t>Ei tiedossa</t>
  </si>
  <si>
    <t>Kuva alkaa sarakkeesta AJ ----&gt;</t>
  </si>
  <si>
    <t>Kellon-aika</t>
  </si>
  <si>
    <t>00.00-05.59</t>
  </si>
  <si>
    <t>06.00-11.59</t>
  </si>
  <si>
    <t>12.00-17.59</t>
  </si>
  <si>
    <t>18.00-23.59</t>
  </si>
  <si>
    <t>Kuva alkaa sarakkeesta AW  ---&gt;</t>
  </si>
  <si>
    <t>Keli</t>
  </si>
  <si>
    <t>Kuiva, paljas</t>
  </si>
  <si>
    <t>Märkä, paljas</t>
  </si>
  <si>
    <t>Luminen, jäinen</t>
  </si>
  <si>
    <t>Loppu</t>
  </si>
  <si>
    <t>Trendit: VAHINKOTYYPIT KALENTERIVUODEN TALVI- JA KESÄPUOLISKOILLA</t>
  </si>
  <si>
    <t>Vahinko-tyyppi</t>
  </si>
  <si>
    <t>Osuus/</t>
  </si>
  <si>
    <t>Kesäpuolisko</t>
  </si>
  <si>
    <t>ero talveen</t>
  </si>
  <si>
    <t>Peräänajo</t>
  </si>
  <si>
    <t>Risteävät</t>
  </si>
  <si>
    <t>Kohtaaminen</t>
  </si>
  <si>
    <t>Kohtaa-minen</t>
  </si>
  <si>
    <t>Suistuminen</t>
  </si>
  <si>
    <t>Peruutus</t>
  </si>
  <si>
    <t>Kevyt liikenne</t>
  </si>
  <si>
    <t>Muut</t>
  </si>
  <si>
    <t>Talvipuolisko</t>
  </si>
  <si>
    <t>ero kesään</t>
  </si>
  <si>
    <t>Trendit: KULJETTAJA</t>
  </si>
  <si>
    <t>Kuljettajan ikä ja keli</t>
  </si>
  <si>
    <t>Kuljet-tajan ikä</t>
  </si>
  <si>
    <t>Luminen ja jäinen</t>
  </si>
  <si>
    <t>Vetinen</t>
  </si>
  <si>
    <t>Paljas, kuiva</t>
  </si>
  <si>
    <t>Alle 18 vuotta</t>
  </si>
  <si>
    <t>18-20 vuotta</t>
  </si>
  <si>
    <t>21-24 vuotta</t>
  </si>
  <si>
    <t>25-44 vuotta</t>
  </si>
  <si>
    <t>45-64 vuotta</t>
  </si>
  <si>
    <t>Yli 64 vuotta</t>
  </si>
  <si>
    <t>Trendit: aiheuttaneen kuljettajan sukupuoli ja keli</t>
  </si>
  <si>
    <t>Kuljettajan sukupuoli ja keli</t>
  </si>
  <si>
    <t>Kuljetta-jan suku-puoli</t>
  </si>
  <si>
    <t>Mies</t>
  </si>
  <si>
    <t>Nainen</t>
  </si>
  <si>
    <t>mies</t>
  </si>
  <si>
    <t>nainen</t>
  </si>
  <si>
    <t>Trendit: Uudet kuljettajat</t>
  </si>
  <si>
    <t>Kuva alkaa sarakkeesta T ---&gt;</t>
  </si>
  <si>
    <t>Uudet kuljettajat (ajok ikä enint 2 vuotta)</t>
  </si>
  <si>
    <t>Peräänajot</t>
  </si>
  <si>
    <t>Suistu-minen</t>
  </si>
  <si>
    <t>Trendit: Uusien kuljettajien vahingot suhteessa saatuihin ajokortteihin</t>
  </si>
  <si>
    <t>Kuva alkaa sarakkeesta AG ---&gt;</t>
  </si>
  <si>
    <t xml:space="preserve">Vuosina 2004-2009 ensimmäisen ajokortin saaneiden kuljettajien yksityiseen liikenteeseen rekisteröidyillä henkilöautoilla </t>
  </si>
  <si>
    <t xml:space="preserve">vuonna 2009 aiheuttamien vahinkojen lukumäärät suhteutettuna ko. vuosina suoritettujen kuljettajatutkintojen määriin </t>
  </si>
  <si>
    <t>Muut kuin henkilö-vahingot kpl</t>
  </si>
  <si>
    <t>Henkilö-vahingot kpl</t>
  </si>
  <si>
    <t>Vahingot yhteensä</t>
  </si>
  <si>
    <t>Vah / 1000 ajok</t>
  </si>
  <si>
    <t>Heva / 1000 ajok</t>
  </si>
  <si>
    <t>Ajokortti saatu Vuosi</t>
  </si>
  <si>
    <t>Trendit: Vammautuminen</t>
  </si>
  <si>
    <t>Henkilöauton kuljettajan vammautumisaste</t>
  </si>
  <si>
    <t>kahden henkilöauton törmäyksessä (77b)</t>
  </si>
  <si>
    <t>Lievästi vammautuneet</t>
  </si>
  <si>
    <t>Vaikeasti vammautuneet</t>
  </si>
  <si>
    <t>Kuolleet</t>
  </si>
  <si>
    <t>Aiheuttaja</t>
  </si>
  <si>
    <t>Vastapuoli</t>
  </si>
  <si>
    <t>Trendit: Keskimääräinen vammautumisaste nopeusrajoituksen mukaan</t>
  </si>
  <si>
    <t>Keskimääräinen vammautumisaste</t>
  </si>
  <si>
    <t>nopeusrajoituksen mukaan</t>
  </si>
  <si>
    <t>(kaikki vahingot, kaikki vammautuneet)  (79b)</t>
  </si>
  <si>
    <t>Nopeus-rajoitus</t>
  </si>
  <si>
    <t>Vaikeasti vammau-tuneet</t>
  </si>
  <si>
    <t>Lievästi vammau-tuneet</t>
  </si>
  <si>
    <t xml:space="preserve"> -30 km/h</t>
  </si>
  <si>
    <t>40 km/h</t>
  </si>
  <si>
    <t>50 km/h</t>
  </si>
  <si>
    <t>60-70 km/h</t>
  </si>
  <si>
    <t>80 km/h</t>
  </si>
  <si>
    <t>100-120 km/h</t>
  </si>
  <si>
    <t xml:space="preserve">Henkilöauton kuljettajan vammautumisaste nopeusrajoituksen </t>
  </si>
  <si>
    <t>mukaan kahden henkilöauton törmäyksessä  (78a)</t>
  </si>
  <si>
    <t xml:space="preserve"> 50 km/h</t>
  </si>
  <si>
    <t>Aiheutt</t>
  </si>
  <si>
    <t>Vastap</t>
  </si>
  <si>
    <t>.</t>
  </si>
  <si>
    <t>Tämä taulukko päivittyy itsestään!</t>
  </si>
  <si>
    <t xml:space="preserve"> 40 km/h</t>
  </si>
  <si>
    <t>Aih.</t>
  </si>
  <si>
    <t>Vastap.</t>
  </si>
  <si>
    <t>Osallisten henkilöiden vammautuminen (79a)</t>
  </si>
  <si>
    <t>Kuvaaja oikealla sarakkeessa AZ ---&gt;</t>
  </si>
  <si>
    <t>Ikä</t>
  </si>
  <si>
    <t>yli 65 vuotta</t>
  </si>
  <si>
    <t>Vuositaulukot: Ajankohta ja olosuhteet</t>
  </si>
  <si>
    <t>Päivitetty</t>
  </si>
  <si>
    <t>Liikennevahingot</t>
  </si>
  <si>
    <t>Uhrit</t>
  </si>
  <si>
    <t>Uhreja / 100 vahinkoa</t>
  </si>
  <si>
    <t>Kuukausi</t>
  </si>
  <si>
    <t>N</t>
  </si>
  <si>
    <t>%</t>
  </si>
  <si>
    <t>muutos-%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</si>
  <si>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</si>
  <si>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</si>
  <si>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</si>
  <si>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</si>
  <si>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</si>
  <si>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</si>
  <si>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</si>
  <si>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</si>
  <si>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</si>
  <si>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</si>
  <si>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</si>
  <si>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</si>
  <si>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YHTEENSÄ</t>
  </si>
  <si>
    <t>Viikonpäivä</t>
  </si>
  <si>
    <t>Maanantai</t>
  </si>
  <si>
    <t>Tiistai</t>
  </si>
  <si>
    <t>Keskiviikko</t>
  </si>
  <si>
    <t>Torstai</t>
  </si>
  <si>
    <t>Lauantai</t>
  </si>
  <si>
    <t>Sunnuntai</t>
  </si>
  <si>
    <t>Kellonaika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</si>
  <si>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</si>
  <si>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</si>
  <si>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</si>
  <si>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</si>
  <si>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</si>
  <si>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</si>
  <si>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</si>
  <si>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</si>
  <si>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</si>
  <si>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</si>
  <si>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</si>
  <si>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</si>
  <si>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</si>
  <si>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</si>
  <si>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</si>
  <si>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</si>
  <si>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</si>
  <si>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</si>
  <si>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</si>
  <si>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</si>
  <si>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</si>
  <si>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</si>
  <si>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</si>
  <si>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Luminen tai jäinen</t>
  </si>
  <si>
    <t>Valoisuus ja valaistus</t>
  </si>
  <si>
    <t>Päivänvalo</t>
  </si>
  <si>
    <t>Hämärä</t>
  </si>
  <si>
    <t>Pimeä, valaistu</t>
  </si>
  <si>
    <t>Pimeä, ei valaistu</t>
  </si>
  <si>
    <t>Vuositaulukot: Vahinkopaikka</t>
  </si>
  <si>
    <t>Kaikkien vahinkojen jakautuminen (perustuu aiheuttajan tietoihin)</t>
  </si>
  <si>
    <t>Tien laji</t>
  </si>
  <si>
    <t>Moottoritie</t>
  </si>
  <si>
    <t>Muu valtatie</t>
  </si>
  <si>
    <t>Muu maantie</t>
  </si>
  <si>
    <t>Katu</t>
  </si>
  <si>
    <t>Yksityistie</t>
  </si>
  <si>
    <t>Muu tie tai alue</t>
  </si>
  <si>
    <t>HUOM! Alla olevat taulukot on liitetty raporttiin kuvina, ei linkkeinä</t>
  </si>
  <si>
    <t>Kaikkien vahinkojen jakautuminen</t>
  </si>
  <si>
    <r>
      <t xml:space="preserve">Tien tai osallisen laji  </t>
    </r>
    <r>
      <rPr>
        <b/>
        <sz val="10"/>
        <rFont val="Arial"/>
        <family val="2"/>
      </rPr>
      <t>Ensimmäinen vastapuoli</t>
    </r>
  </si>
  <si>
    <t>vtilaj</t>
  </si>
  <si>
    <t>YHT</t>
  </si>
  <si>
    <r>
      <t xml:space="preserve">Tien laji </t>
    </r>
    <r>
      <rPr>
        <b/>
        <sz val="9"/>
        <rFont val="Arial"/>
        <family val="2"/>
      </rPr>
      <t>Aiheuttaja</t>
    </r>
  </si>
  <si>
    <t>Moottori-tie</t>
  </si>
  <si>
    <t>Yksityis-tie</t>
  </si>
  <si>
    <t>Polkup</t>
  </si>
  <si>
    <t>Jalank</t>
  </si>
  <si>
    <t>Eläin</t>
  </si>
  <si>
    <t>Yksittäis</t>
  </si>
  <si>
    <t>01_Moot.t</t>
  </si>
  <si>
    <t>02_Valtat</t>
  </si>
  <si>
    <t>03_Maanti</t>
  </si>
  <si>
    <t>04_Kadut</t>
  </si>
  <si>
    <t>05_Yks.ti</t>
  </si>
  <si>
    <t>06_Muu ti</t>
  </si>
  <si>
    <t>07_pp</t>
  </si>
  <si>
    <t>08_jk</t>
  </si>
  <si>
    <t>09_el</t>
  </si>
  <si>
    <t>10_yks</t>
  </si>
  <si>
    <t>11_Ei ti</t>
  </si>
  <si>
    <t>LKM</t>
  </si>
  <si>
    <t>01_Moot.ti</t>
  </si>
  <si>
    <t>02_Valtati</t>
  </si>
  <si>
    <t>03_Maantie</t>
  </si>
  <si>
    <t>05_Yks.tie</t>
  </si>
  <si>
    <t>06_Muu tie</t>
  </si>
  <si>
    <t>07_Ei tied</t>
  </si>
  <si>
    <t>Uhrien jakautuminen</t>
  </si>
  <si>
    <t>Vahinkopaikka</t>
  </si>
  <si>
    <t>Suora tie</t>
  </si>
  <si>
    <t>Kaarre</t>
  </si>
  <si>
    <t>Risteys</t>
  </si>
  <si>
    <t>Pysäköintialue</t>
  </si>
  <si>
    <t>Kaikkien vahinkojen jakautuminen eri nopeusrajoituksille; perustuu aiheuttajan tietoihin.</t>
  </si>
  <si>
    <t>Nopeusrajoitus km/h</t>
  </si>
  <si>
    <t>Lisää taulukoita alaoikealla  sarakkeessa AN---&gt;</t>
  </si>
  <si>
    <r>
      <rPr>
        <b/>
        <sz val="9"/>
        <rFont val="Arial"/>
        <family val="2"/>
      </rPr>
      <t>Ensimmäinen vastapuoli</t>
    </r>
    <r>
      <rPr>
        <sz val="9"/>
        <rFont val="Arial"/>
        <family val="2"/>
      </rPr>
      <t xml:space="preserve">,  nopeusrajoitus tai osallisen laji   </t>
    </r>
  </si>
  <si>
    <r>
      <t xml:space="preserve">Nopeus-rajoitus </t>
    </r>
    <r>
      <rPr>
        <b/>
        <sz val="9"/>
        <rFont val="Arial"/>
        <family val="2"/>
      </rPr>
      <t>Aiheuttaja</t>
    </r>
  </si>
  <si>
    <t>Muut / Ei tiedossa</t>
  </si>
  <si>
    <t>Muut / Ei tied.</t>
  </si>
  <si>
    <t>Vuositaulukot: Ajoneuvo</t>
  </si>
  <si>
    <t>Osallisten ajoneuvojen määrä, kaikki vahingot</t>
  </si>
  <si>
    <t>Ajoneuvojen lkm</t>
  </si>
  <si>
    <t>Yksittäisvahinko ( 1 )</t>
  </si>
  <si>
    <t>Yhteenajo (vähint. 2)</t>
  </si>
  <si>
    <t>Taulukko päivittyy perusdatasta!</t>
  </si>
  <si>
    <t>Aiheuttajan ajoneuvon laji</t>
  </si>
  <si>
    <t>Ajoneuvon laji</t>
  </si>
  <si>
    <t>Vah.</t>
  </si>
  <si>
    <t>He.vah</t>
  </si>
  <si>
    <t>Uhr.</t>
  </si>
  <si>
    <t>Uhreja /100</t>
  </si>
  <si>
    <t>vah</t>
  </si>
  <si>
    <t>Henkilöauto</t>
  </si>
  <si>
    <t>Pakettiauto</t>
  </si>
  <si>
    <t>Kuorma-auto</t>
  </si>
  <si>
    <t>Kuorma-auto+pv</t>
  </si>
  <si>
    <t>Linja-auto</t>
  </si>
  <si>
    <t>Kuorma-auto ei pv</t>
  </si>
  <si>
    <t>Moottoripyörä</t>
  </si>
  <si>
    <t>K-a,pv ei tiedossa</t>
  </si>
  <si>
    <t>Mopo</t>
  </si>
  <si>
    <t>Traktori</t>
  </si>
  <si>
    <t>Moottorityökone</t>
  </si>
  <si>
    <t>Moottorikelkka</t>
  </si>
  <si>
    <t>Perävaunu</t>
  </si>
  <si>
    <t>Muu auto tai ajoneuvo</t>
  </si>
  <si>
    <r>
      <rPr>
        <b/>
        <sz val="10"/>
        <rFont val="Arial"/>
        <family val="2"/>
      </rPr>
      <t>Ensimmäinen vastapuoli</t>
    </r>
    <r>
      <rPr>
        <sz val="10"/>
        <rFont val="Arial"/>
        <family val="2"/>
      </rPr>
      <t xml:space="preserve">,  ajoneuvon laji </t>
    </r>
  </si>
  <si>
    <r>
      <rPr>
        <sz val="9"/>
        <rFont val="Arial"/>
        <family val="2"/>
      </rPr>
      <t xml:space="preserve">Ajoneuvon laji </t>
    </r>
    <r>
      <rPr>
        <b/>
        <sz val="9"/>
        <rFont val="Arial"/>
        <family val="2"/>
      </rPr>
      <t>Aiheuttaja</t>
    </r>
  </si>
  <si>
    <t>Kuorma-auto + pv</t>
  </si>
  <si>
    <t>Kuorma-auto, ei pv</t>
  </si>
  <si>
    <t>K-a, pv ei tiedossa</t>
  </si>
  <si>
    <t>Moottori-kelkka</t>
  </si>
  <si>
    <t>Muu</t>
  </si>
  <si>
    <t>Ajoneuvon ensimmäinen käyttöönottovuosi</t>
  </si>
  <si>
    <t>1970 tai aikaisemmin</t>
  </si>
  <si>
    <t>1971-1980</t>
  </si>
  <si>
    <t>1981-1985</t>
  </si>
  <si>
    <t>1986-1990</t>
  </si>
  <si>
    <t>Vuositaulukot: Kuljettaja</t>
  </si>
  <si>
    <t>Aiheuttajan (kuljettaja) ikä</t>
  </si>
  <si>
    <t>Alle 16 vuotta</t>
  </si>
  <si>
    <t>16-17</t>
  </si>
  <si>
    <t>18-19</t>
  </si>
  <si>
    <t>20-21</t>
  </si>
  <si>
    <t>22-25</t>
  </si>
  <si>
    <t>26-30</t>
  </si>
  <si>
    <t>31-40</t>
  </si>
  <si>
    <t>41-50</t>
  </si>
  <si>
    <t>51-60</t>
  </si>
  <si>
    <t>61-70</t>
  </si>
  <si>
    <t>yli 70 vuotta</t>
  </si>
  <si>
    <t>Aiheuttajan (kuljettaja) sukupuoli</t>
  </si>
  <si>
    <t>Aiheuttajan ensimmäisen ajokortin saantivuosi</t>
  </si>
  <si>
    <t>1995 tai aikaisemmin</t>
  </si>
  <si>
    <t>Ei ajokorttia</t>
  </si>
  <si>
    <t>Vuositaulukot: Henkilövahingot</t>
  </si>
  <si>
    <t>Henkilön ikä</t>
  </si>
  <si>
    <t>Alle 6 vuotta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</si>
  <si>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</si>
  <si>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</si>
  <si>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</si>
  <si>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</si>
  <si>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</si>
  <si>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</si>
  <si>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</si>
  <si>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</si>
  <si>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</si>
  <si>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65-74</t>
  </si>
  <si>
    <t>yli 74 vuotta</t>
  </si>
  <si>
    <t>Henkilön sukupuoli</t>
  </si>
  <si>
    <t>Matkan tarkoitus</t>
  </si>
  <si>
    <t>Työ</t>
  </si>
  <si>
    <t>Työmatka</t>
  </si>
  <si>
    <t>Koulumatka</t>
  </si>
  <si>
    <t>Vapaa-aika</t>
  </si>
  <si>
    <t>Henkilön sijainti, kaikki henkilöt</t>
  </si>
  <si>
    <t>Ylimmäinen taulukko päivittyy automaattisesti kahden alemman taulukon tiedoista!</t>
  </si>
  <si>
    <t>Kuljettaja</t>
  </si>
  <si>
    <t>Matkustaja etuistuimella</t>
  </si>
  <si>
    <t>Matkustaja muualla</t>
  </si>
  <si>
    <t>Ei ajoneuvossa</t>
  </si>
  <si>
    <t>Henkilön sijainti aiheuttajan ajoneuvossa</t>
  </si>
  <si>
    <t>Henkilön sijainti muussa ajoneuvossa tai muualla</t>
  </si>
  <si>
    <t>Vuositaulukot: Henkilövahingot, riskitarkastelut</t>
  </si>
  <si>
    <t>Vammautumisriski vuonna 2008 kahden henkilöauton</t>
  </si>
  <si>
    <t>yhteenajoissa (76a)</t>
  </si>
  <si>
    <t>Auton ikä</t>
  </si>
  <si>
    <t>Vammautuneet / 100 ajoneuvovahinkoa</t>
  </si>
  <si>
    <t>1-3 v</t>
  </si>
  <si>
    <t>1-3 yrs</t>
  </si>
  <si>
    <t>4-6 v</t>
  </si>
  <si>
    <t>4-6 yrs</t>
  </si>
  <si>
    <t>7-9 v</t>
  </si>
  <si>
    <t>7-9 yrs</t>
  </si>
  <si>
    <t>10-16 v</t>
  </si>
  <si>
    <t>10-16 yrs</t>
  </si>
  <si>
    <t>yhteenajoissa  (76b)</t>
  </si>
  <si>
    <t>Aiheuttaneen henkilöauton kuljettajan vammautumisaste 2009</t>
  </si>
  <si>
    <t>vahinkotyyppi ja sukupuoli  (78b)</t>
  </si>
  <si>
    <t>Sukupuoli</t>
  </si>
  <si>
    <t>SUKU-PUOLI</t>
  </si>
  <si>
    <t>2022</t>
  </si>
  <si>
    <t>2023</t>
  </si>
  <si>
    <t>Aiheuttaja päihtynyt</t>
  </si>
  <si>
    <t>Aiheuttaja selvä</t>
  </si>
  <si>
    <t>Päihteet ei tiedossa</t>
  </si>
  <si>
    <t>Yhteenajot</t>
  </si>
  <si>
    <t>Yksittäisonnettomuudet</t>
  </si>
  <si>
    <t>24v tai alle</t>
  </si>
  <si>
    <t>25–44v</t>
  </si>
  <si>
    <t>45–64v</t>
  </si>
  <si>
    <t>65v tai yli</t>
  </si>
  <si>
    <t>Kuljettajan ikä</t>
  </si>
  <si>
    <t>Päihteen tyyppi</t>
  </si>
  <si>
    <t>Vain alkoholia</t>
  </si>
  <si>
    <t>Alkoholia ja muuta päihdettä</t>
  </si>
  <si>
    <t>Muuta päihdettä, ei alkoholia</t>
  </si>
  <si>
    <t>Puutteelliset tiedot</t>
  </si>
  <si>
    <t>Henkilö- tai pakettiauto</t>
  </si>
  <si>
    <t>Muut ajoneuvot</t>
  </si>
  <si>
    <t>Valta- tai kantatie</t>
  </si>
  <si>
    <t>Seutu- tai yhdystie</t>
  </si>
  <si>
    <t>Kadut</t>
  </si>
  <si>
    <t>Taulukko 7. Päihtyneiden moottoriajoneuvonkuljettajien vuosina 2014–2023 aiheuttamat jalankulkijan, polkupyöräilijän tai sähköisellä liikkumisvälineellä liikkuneen kuolemaan johtaneet onnettomuudet.</t>
  </si>
  <si>
    <t>Tieluokka</t>
  </si>
  <si>
    <t>Kuljettajan päihtymys</t>
  </si>
  <si>
    <t>Taulukko 8. Onnettomuuksissa vuosina 2014–2023 kuolleet polkupyöräilijät ja alkoholi.</t>
  </si>
  <si>
    <t>Kuolleet pyöräiljät</t>
  </si>
  <si>
    <t>Alkoholia, yksittäisonnettomuus</t>
  </si>
  <si>
    <t>Alkoholia, yhteenajon pääaiheuttaja</t>
  </si>
  <si>
    <t>Alkoholia, yhteenajon vastapuoli</t>
  </si>
  <si>
    <t>Kaikki kuolleet polkupyöräilijät</t>
  </si>
  <si>
    <t>Taulukko 9. Onnettomuuksissa vuosina 2014–2023 kuolleet jalankulkijat ja alkoholi.</t>
  </si>
  <si>
    <t>Kaikki kuolleet jalankulkijat</t>
  </si>
  <si>
    <t>-</t>
  </si>
  <si>
    <t>Aiheuttajan päihtymys</t>
  </si>
  <si>
    <t>Taulukko 1. Aiheuttajakuljettajien päihtymys vuosina 2014–2023 tapahtuneissa kuolemaan johtaneissa moottoriajoneuvo-onnettomuuksissa. Onnettomuuksien vuotuiset määrät.</t>
  </si>
  <si>
    <t>Taulukko 1.2 Aiheuttajakuljettajien päihtymys vuosina 2014–2023 tapahtuneissa kuolemaan johtaneissa moottoriajoneuvo-onnettomuuksissa. Onnettomuuksien vuotuiset jakaumat.</t>
  </si>
  <si>
    <t>Taulukko 2.  Päihtyneiden kuljettajien vuosina 2014–2023 aiheuttamien kuolemaan johtaneiden moottoriajoneuvo-onnettomuuksien määrät onnettomuustyypeittäin.</t>
  </si>
  <si>
    <t>Taulukko 2.2  Päihtyneiden kuljettajien vuosina 2014–2023 aiheuttamien kuolemaan johtaneiden moottoriajoneuvo-onnettomuuksien jakaumat onnettomuustyypeittäin.</t>
  </si>
  <si>
    <t xml:space="preserve">Taulukko 3. Päihtyneiden kuljettajien vuosina 2014–2023 aiheuttamien kuolemaan johtaneiden moottoriajoneuvo-onnettomuuksien määrät kuljettajaikäluokittain. </t>
  </si>
  <si>
    <t xml:space="preserve">Taulukko 3.2 Päihtyneiden kuljettajien vuosina 2014–2023 aiheuttamien kuolemaan johtaneiden moottoriajoneuvo-onnettomuuksien jakaumat kuljettajaikäluokittain. </t>
  </si>
  <si>
    <t xml:space="preserve">Taulukko 4. Päihtyneiden kuljettajien vuosina 2014–2023 aiheuttamien kuolemaan johtaneiden moottoriajoneuvo-onnettomuuksien määrät päihdetyypeittäin. </t>
  </si>
  <si>
    <t xml:space="preserve">Taulukko 4.2 Päihtyneiden kuljettajien vuosina 2014–2023 aiheuttamien kuolemaan johtaneiden moottoriajoneuvo-onnettomuuksien jakaumat päihdetyypeittäin. </t>
  </si>
  <si>
    <t xml:space="preserve">Taulukko 5. Päihtyneiden kuljettajien vuosina 2014–2023 aiheuttamien kuolemaan johtaneiden moottoriajoneuvo-onnettomuuksien määrät ajoneuvotyypeittäin. </t>
  </si>
  <si>
    <t xml:space="preserve">Taulukko 5.2 Päihtyneiden kuljettajien vuosina 2014–2023 aiheuttamien kuolemaan johtaneiden moottoriajoneuvo-onnettomuuksien jakaumat ajoneuvotyypeittäin. </t>
  </si>
  <si>
    <t>Ajoneuvon tyyppi</t>
  </si>
  <si>
    <t xml:space="preserve">Taulukko 6. Päihtyneiden kuljettajien vuosina 2014–2023 aiheuttamien kuolemaan johtaneiden moottoriajoneuvo-onnettomuuksien määrät tieluokittain. </t>
  </si>
  <si>
    <t xml:space="preserve">Taulukko 6.2 Päihtyneiden kuljettajien vuosina 2014–2023 aiheuttamien kuolemaan johtaneiden moottoriajoneuvo-onnettomuuksien jakaumat tieluokittain. </t>
  </si>
  <si>
    <t>Muut polkupyöräilijät</t>
  </si>
  <si>
    <t>Kuolleet jalankulkijat</t>
  </si>
  <si>
    <t>Muut jalankulkijat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</si>
</sst>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6" x14ac:knownFonts="1">
    <font>
      <sz val="8"/>
      <name val="Segoe UI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6"/>
      <name val="Arial"/>
      <family val="2"/>
    </font>
    <font>
      <sz val="14"/>
      <name val="Arial"/>
      <family val="2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rgb="FF0066AA"/>
      <name val="Segoe UI"/>
      <family val="2"/>
      <scheme val="minor"/>
    </font>
    <font>
      <u/>
      <sz val="11"/>
      <color rgb="FF004488"/>
      <name val="Segoe UI"/>
      <family val="2"/>
      <scheme val="minor"/>
    </font>
    <font>
      <sz val="10"/>
      <name val="Arial"/>
      <family val="2"/>
    </font>
    <font>
      <u/>
      <sz val="11"/>
      <color rgb="FF0000FF"/>
      <name val="Segoe UI"/>
      <family val="2"/>
      <scheme val="minor"/>
    </font>
    <font>
      <u/>
      <sz val="11"/>
      <color rgb="FF800080"/>
      <name val="Segoe UI"/>
      <family val="2"/>
      <scheme val="minor"/>
    </font>
    <font>
      <sz val="10"/>
      <color theme="1"/>
      <name val="Segoe UI Semibold"/>
      <family val="2"/>
    </font>
    <font>
      <sz val="12"/>
      <color theme="3" tint="-0.499984740745262"/>
      <name val="Segoe UI Semibold"/>
      <family val="2"/>
    </font>
    <font>
      <sz val="9"/>
      <color rgb="FF9C0006"/>
      <name val="Segoe UI"/>
      <family val="2"/>
      <scheme val="minor"/>
    </font>
    <font>
      <sz val="9"/>
      <color rgb="FF006100"/>
      <name val="Segoe UI"/>
      <family val="2"/>
      <scheme val="minor"/>
    </font>
    <font>
      <sz val="9"/>
      <color theme="3"/>
      <name val="Segoe UI Semibold"/>
      <family val="2"/>
    </font>
    <font>
      <sz val="9"/>
      <color theme="1"/>
      <name val="Segoe UI Semibold"/>
      <family val="2"/>
    </font>
    <font>
      <sz val="9"/>
      <color theme="1"/>
      <name val="Segoe UI"/>
      <family val="2"/>
      <scheme val="minor"/>
    </font>
    <font>
      <sz val="7"/>
      <name val="Segoe UI"/>
      <family val="2"/>
    </font>
    <font>
      <sz val="8"/>
      <name val="Segoe UI Semibold"/>
      <family val="2"/>
    </font>
    <font>
      <sz val="8"/>
      <name val="Segoe UI"/>
      <family val="2"/>
    </font>
    <font>
      <sz val="8"/>
      <color theme="1"/>
      <name val="Segoe UI Semibold"/>
      <family val="2"/>
    </font>
    <font>
      <sz val="12"/>
      <name val="Segoe UI"/>
      <family val="2"/>
    </font>
    <font>
      <b/>
      <sz val="12"/>
      <name val="Segoe UI"/>
      <family val="2"/>
    </font>
    <font>
      <sz val="16"/>
      <name val="Segoe UI Semibold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5"/>
      </bottom>
      <diagonal/>
    </border>
  </borders>
  <cellStyleXfs count="114">
    <xf numFmtId="0" fontId="0" fillId="0" borderId="0">
      <alignment vertical="top"/>
      <protection locked="0"/>
    </xf>
    <xf numFmtId="0" fontId="45" fillId="0" borderId="0" applyNumberFormat="0" applyFill="0" applyBorder="0" applyAlignment="0" applyProtection="0"/>
    <xf numFmtId="0" fontId="33" fillId="40" borderId="0" applyNumberFormat="0" applyProtection="0">
      <alignment vertical="center"/>
    </xf>
    <xf numFmtId="0" fontId="32" fillId="0" borderId="0" applyNumberFormat="0" applyFill="0" applyProtection="0">
      <alignment vertical="top"/>
    </xf>
    <xf numFmtId="0" fontId="37" fillId="39" borderId="0" applyNumberFormat="0" applyProtection="0">
      <alignment horizontal="center" vertical="center" textRotation="180"/>
    </xf>
    <xf numFmtId="0" fontId="37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4" fillId="9" borderId="0" applyNumberFormat="0" applyBorder="0" applyAlignment="0" applyProtection="0"/>
    <xf numFmtId="0" fontId="38" fillId="10" borderId="0" applyNumberFormat="0" applyBorder="0" applyAlignment="0" applyProtection="0"/>
    <xf numFmtId="0" fontId="20" fillId="11" borderId="32" applyNumberFormat="0" applyAlignment="0" applyProtection="0"/>
    <xf numFmtId="0" fontId="21" fillId="12" borderId="33" applyNumberFormat="0" applyAlignment="0" applyProtection="0"/>
    <xf numFmtId="0" fontId="36" fillId="39" borderId="0" applyNumberFormat="0" applyAlignment="0" applyProtection="0"/>
    <xf numFmtId="0" fontId="22" fillId="0" borderId="34" applyNumberFormat="0" applyFill="0" applyAlignment="0" applyProtection="0"/>
    <xf numFmtId="0" fontId="23" fillId="13" borderId="3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37" applyNumberFormat="0" applyFill="0" applyProtection="0">
      <alignment horizontal="left" vertical="center"/>
    </xf>
    <xf numFmtId="0" fontId="2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6" fillId="38" borderId="0" applyNumberFormat="0" applyBorder="0" applyAlignment="0" applyProtection="0"/>
    <xf numFmtId="0" fontId="6" fillId="14" borderId="3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/>
    <xf numFmtId="9" fontId="29" fillId="0" borderId="0" applyFont="0" applyFill="0" applyBorder="0" applyAlignment="0" applyProtection="0"/>
    <xf numFmtId="0" fontId="4" fillId="0" borderId="0"/>
    <xf numFmtId="0" fontId="4" fillId="14" borderId="36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3" fillId="14" borderId="36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36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36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0" borderId="40" applyProtection="0">
      <alignment vertical="center"/>
    </xf>
    <xf numFmtId="0" fontId="40" fillId="39" borderId="0" applyProtection="0">
      <alignment horizontal="left" vertical="top"/>
    </xf>
    <xf numFmtId="0" fontId="41" fillId="0" borderId="39" applyProtection="0">
      <alignment horizontal="left" vertical="top"/>
    </xf>
    <xf numFmtId="0" fontId="40" fillId="0" borderId="38" applyProtection="0">
      <alignment horizontal="left" vertical="top"/>
    </xf>
    <xf numFmtId="0" fontId="41" fillId="0" borderId="0" applyProtection="0">
      <alignment horizontal="left" vertical="center"/>
    </xf>
    <xf numFmtId="0" fontId="39" fillId="0" borderId="0" applyProtection="0">
      <alignment horizontal="left" vertical="center"/>
    </xf>
    <xf numFmtId="0" fontId="40" fillId="0" borderId="0" applyProtection="0">
      <alignment vertical="center"/>
    </xf>
    <xf numFmtId="0" fontId="41" fillId="0" borderId="39" applyProtection="0">
      <alignment horizontal="left" vertical="center"/>
    </xf>
    <xf numFmtId="0" fontId="40" fillId="0" borderId="0" applyProtection="0">
      <alignment wrapText="1"/>
    </xf>
    <xf numFmtId="0" fontId="41" fillId="0" borderId="0">
      <alignment vertical="top"/>
      <protection locked="0"/>
    </xf>
  </cellStyleXfs>
  <cellXfs count="387">
    <xf numFmtId="0" fontId="0" fillId="0" borderId="0" xfId="0">
      <alignment vertical="top"/>
      <protection locked="0"/>
    </xf>
    <xf numFmtId="1" fontId="0" fillId="0" borderId="0" xfId="0" applyNumberFormat="1">
      <alignment vertical="top"/>
      <protection locked="0"/>
    </xf>
    <xf numFmtId="0" fontId="10" fillId="2" borderId="2" xfId="0" applyFont="1" applyFill="1" applyBorder="1" applyAlignment="1">
      <alignment horizontal="center"/>
      <protection locked="0"/>
    </xf>
    <xf numFmtId="0" fontId="10" fillId="2" borderId="0" xfId="0" applyFont="1" applyFill="1" applyAlignment="1">
      <alignment horizontal="center"/>
      <protection locked="0"/>
    </xf>
    <xf numFmtId="0" fontId="14" fillId="0" borderId="0" xfId="0" applyFo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Alignment="1">
      <alignment horizontal="center" vertical="center"/>
      <protection locked="0"/>
    </xf>
    <xf numFmtId="0" fontId="0" fillId="0" borderId="0" xfId="0" applyAlignment="1">
      <protection locked="0"/>
    </xf>
    <xf numFmtId="0" fontId="11" fillId="2" borderId="3" xfId="0" applyFont="1" applyFill="1" applyBorder="1" applyAlignment="1">
      <alignment horizontal="center"/>
      <protection locked="0"/>
    </xf>
    <xf numFmtId="0" fontId="11" fillId="2" borderId="0" xfId="0" applyFont="1" applyFill="1" applyAlignment="1">
      <alignment horizontal="center"/>
      <protection locked="0"/>
    </xf>
    <xf numFmtId="0" fontId="11" fillId="2" borderId="8" xfId="0" applyFont="1" applyFill="1" applyBorder="1" applyAlignment="1">
      <alignment horizontal="center"/>
      <protection locked="0"/>
    </xf>
    <xf numFmtId="0" fontId="12" fillId="2" borderId="5" xfId="0" applyFont="1" applyFill="1" applyBorder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0" fillId="3" borderId="0" xfId="0" applyFill="1">
      <alignment vertical="top"/>
      <protection locked="0"/>
    </xf>
    <xf numFmtId="0" fontId="10" fillId="3" borderId="0" xfId="0" applyFont="1" applyFill="1">
      <alignment vertical="top"/>
      <protection locked="0"/>
    </xf>
    <xf numFmtId="0" fontId="0" fillId="2" borderId="0" xfId="0" applyFill="1">
      <alignment vertical="top"/>
      <protection locked="0"/>
    </xf>
    <xf numFmtId="1" fontId="0" fillId="3" borderId="0" xfId="0" applyNumberFormat="1" applyFill="1">
      <alignment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0" fontId="0" fillId="4" borderId="0" xfId="0" applyFill="1">
      <alignment vertical="top"/>
      <protection locked="0"/>
    </xf>
    <xf numFmtId="0" fontId="12" fillId="0" borderId="0" xfId="0" applyFont="1" applyAlignment="1">
      <alignment horizontal="center"/>
      <protection locked="0"/>
    </xf>
    <xf numFmtId="164" fontId="13" fillId="2" borderId="9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0" fillId="3" borderId="0" xfId="0" applyFont="1" applyFill="1" applyAlignment="1">
      <alignment horizontal="left"/>
      <protection locked="0"/>
    </xf>
    <xf numFmtId="0" fontId="0" fillId="3" borderId="0" xfId="0" applyFill="1" applyAlignment="1">
      <alignment horizontal="left"/>
      <protection locked="0"/>
    </xf>
    <xf numFmtId="0" fontId="11" fillId="3" borderId="0" xfId="0" applyFont="1" applyFill="1">
      <alignment vertical="top"/>
      <protection locked="0"/>
    </xf>
    <xf numFmtId="0" fontId="13" fillId="0" borderId="0" xfId="0" applyFont="1" applyAlignment="1">
      <alignment horizontal="center"/>
      <protection locked="0"/>
    </xf>
    <xf numFmtId="0" fontId="15" fillId="0" borderId="0" xfId="0" applyFont="1">
      <alignment vertical="top"/>
      <protection locked="0"/>
    </xf>
    <xf numFmtId="0" fontId="10" fillId="3" borderId="0" xfId="0" applyFont="1" applyFill="1" applyAlignment="1">
      <alignment horizontal="left" wrapText="1"/>
      <protection locked="0"/>
    </xf>
    <xf numFmtId="1" fontId="0" fillId="0" borderId="0" xfId="0" applyNumberFormat="1" applyAlignment="1">
      <alignment horizontal="center"/>
      <protection locked="0"/>
    </xf>
    <xf numFmtId="1" fontId="0" fillId="4" borderId="0" xfId="0" applyNumberFormat="1" applyFill="1">
      <alignment vertical="top"/>
      <protection locked="0"/>
    </xf>
    <xf numFmtId="49" fontId="0" fillId="3" borderId="0" xfId="0" applyNumberFormat="1" applyFill="1">
      <alignment vertical="top"/>
      <protection locked="0"/>
    </xf>
    <xf numFmtId="1" fontId="0" fillId="4" borderId="0" xfId="0" applyNumberFormat="1" applyFill="1" applyAlignment="1">
      <alignment horizontal="center"/>
      <protection locked="0"/>
    </xf>
    <xf numFmtId="0" fontId="13" fillId="4" borderId="0" xfId="0" applyFont="1" applyFill="1" applyAlignment="1">
      <alignment horizontal="center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ill="1" applyAlignment="1">
      <alignment horizontal="center"/>
      <protection locked="0"/>
    </xf>
    <xf numFmtId="0" fontId="0" fillId="3" borderId="0" xfId="0" applyFill="1" applyAlignment="1">
      <alignment vertical="top" wrapText="1"/>
      <protection locked="0"/>
    </xf>
    <xf numFmtId="0" fontId="10" fillId="0" borderId="0" xfId="0" applyFont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0" fillId="0" borderId="0" xfId="0" applyAlignment="1">
      <alignment horizontal="center" wrapText="1"/>
      <protection locked="0"/>
    </xf>
    <xf numFmtId="14" fontId="15" fillId="0" borderId="0" xfId="0" applyNumberFormat="1" applyFont="1">
      <alignment vertical="top"/>
      <protection locked="0"/>
    </xf>
    <xf numFmtId="0" fontId="16" fillId="0" borderId="0" xfId="0" applyFont="1" applyAlignment="1">
      <alignment horizontal="left"/>
      <protection locked="0"/>
    </xf>
    <xf numFmtId="0" fontId="10" fillId="4" borderId="0" xfId="0" applyFont="1" applyFill="1" applyAlignment="1">
      <alignment horizontal="center"/>
      <protection locked="0"/>
    </xf>
    <xf numFmtId="0" fontId="12" fillId="4" borderId="0" xfId="0" applyFont="1" applyFill="1" applyAlignment="1">
      <alignment horizontal="center"/>
      <protection locked="0"/>
    </xf>
    <xf numFmtId="0" fontId="0" fillId="3" borderId="0" xfId="0" applyFill="1" applyAlignment="1">
      <alignment wrapText="1"/>
      <protection locked="0"/>
    </xf>
    <xf numFmtId="0" fontId="0" fillId="3" borderId="0" xfId="0" applyFill="1" applyAlignment="1">
      <protection locked="0"/>
    </xf>
    <xf numFmtId="0" fontId="14" fillId="4" borderId="0" xfId="0" applyFont="1" applyFill="1">
      <alignment vertical="top"/>
      <protection locked="0"/>
    </xf>
    <xf numFmtId="0" fontId="15" fillId="3" borderId="0" xfId="0" applyFont="1" applyFill="1">
      <alignment vertical="top"/>
      <protection locked="0"/>
    </xf>
    <xf numFmtId="0" fontId="10" fillId="3" borderId="0" xfId="0" applyFont="1" applyFill="1" applyAlignment="1">
      <alignment wrapText="1"/>
      <protection locked="0"/>
    </xf>
    <xf numFmtId="0" fontId="11" fillId="0" borderId="0" xfId="0" applyFont="1">
      <alignment vertical="top"/>
      <protection locked="0"/>
    </xf>
    <xf numFmtId="164" fontId="10" fillId="2" borderId="0" xfId="0" applyNumberFormat="1" applyFont="1" applyFill="1" applyAlignment="1">
      <alignment horizontal="right" indent="1"/>
      <protection locked="0"/>
    </xf>
    <xf numFmtId="164" fontId="12" fillId="2" borderId="5" xfId="0" applyNumberFormat="1" applyFont="1" applyFill="1" applyBorder="1" applyAlignment="1">
      <alignment horizontal="right" indent="2"/>
      <protection locked="0"/>
    </xf>
    <xf numFmtId="164" fontId="13" fillId="2" borderId="9" xfId="0" applyNumberFormat="1" applyFont="1" applyFill="1" applyBorder="1" applyAlignment="1">
      <alignment horizontal="right" indent="2"/>
      <protection locked="0"/>
    </xf>
    <xf numFmtId="164" fontId="13" fillId="2" borderId="5" xfId="0" applyNumberFormat="1" applyFont="1" applyFill="1" applyBorder="1" applyAlignment="1">
      <alignment horizontal="right" indent="2"/>
      <protection locked="0"/>
    </xf>
    <xf numFmtId="164" fontId="13" fillId="2" borderId="1" xfId="0" applyNumberFormat="1" applyFont="1" applyFill="1" applyBorder="1" applyAlignment="1">
      <alignment horizontal="right" indent="2"/>
      <protection locked="0"/>
    </xf>
    <xf numFmtId="164" fontId="11" fillId="2" borderId="3" xfId="0" applyNumberFormat="1" applyFont="1" applyFill="1" applyBorder="1" applyAlignment="1">
      <alignment horizontal="right" indent="1"/>
      <protection locked="0"/>
    </xf>
    <xf numFmtId="164" fontId="11" fillId="2" borderId="0" xfId="0" applyNumberFormat="1" applyFont="1" applyFill="1" applyAlignment="1">
      <alignment horizontal="right" indent="1"/>
      <protection locked="0"/>
    </xf>
    <xf numFmtId="164" fontId="11" fillId="2" borderId="8" xfId="0" applyNumberFormat="1" applyFont="1" applyFill="1" applyBorder="1" applyAlignment="1">
      <alignment horizontal="right" indent="1"/>
      <protection locked="0"/>
    </xf>
    <xf numFmtId="3" fontId="0" fillId="2" borderId="4" xfId="0" applyNumberFormat="1" applyFill="1" applyBorder="1" applyAlignment="1">
      <alignment horizontal="center"/>
      <protection locked="0"/>
    </xf>
    <xf numFmtId="3" fontId="0" fillId="2" borderId="6" xfId="0" applyNumberFormat="1" applyFill="1" applyBorder="1" applyAlignment="1">
      <alignment horizontal="center"/>
      <protection locked="0"/>
    </xf>
    <xf numFmtId="3" fontId="0" fillId="2" borderId="7" xfId="0" applyNumberFormat="1" applyFill="1" applyBorder="1" applyAlignment="1">
      <alignment horizontal="center"/>
      <protection locked="0"/>
    </xf>
    <xf numFmtId="3" fontId="10" fillId="2" borderId="6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 indent="1"/>
      <protection locked="0"/>
    </xf>
    <xf numFmtId="3" fontId="0" fillId="2" borderId="6" xfId="0" applyNumberFormat="1" applyFill="1" applyBorder="1" applyAlignment="1">
      <alignment horizontal="right" indent="1"/>
      <protection locked="0"/>
    </xf>
    <xf numFmtId="3" fontId="0" fillId="2" borderId="7" xfId="0" applyNumberFormat="1" applyFill="1" applyBorder="1" applyAlignment="1">
      <alignment horizontal="right" indent="1"/>
      <protection locked="0"/>
    </xf>
    <xf numFmtId="3" fontId="10" fillId="2" borderId="6" xfId="0" applyNumberFormat="1" applyFont="1" applyFill="1" applyBorder="1" applyAlignment="1">
      <alignment horizontal="right" indent="1"/>
      <protection locked="0"/>
    </xf>
    <xf numFmtId="164" fontId="13" fillId="2" borderId="5" xfId="0" applyNumberFormat="1" applyFont="1" applyFill="1" applyBorder="1" applyAlignment="1">
      <alignment horizontal="center"/>
      <protection locked="0"/>
    </xf>
    <xf numFmtId="164" fontId="13" fillId="2" borderId="1" xfId="0" applyNumberFormat="1" applyFont="1" applyFill="1" applyBorder="1" applyAlignment="1">
      <alignment horizontal="center"/>
      <protection locked="0"/>
    </xf>
    <xf numFmtId="164" fontId="12" fillId="2" borderId="5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/>
      <protection locked="0"/>
    </xf>
    <xf numFmtId="3" fontId="0" fillId="2" borderId="6" xfId="0" applyNumberFormat="1" applyFill="1" applyBorder="1" applyAlignment="1">
      <alignment horizontal="right"/>
      <protection locked="0"/>
    </xf>
    <xf numFmtId="3" fontId="0" fillId="2" borderId="7" xfId="0" applyNumberFormat="1" applyFill="1" applyBorder="1" applyAlignment="1">
      <alignment horizontal="right"/>
      <protection locked="0"/>
    </xf>
    <xf numFmtId="3" fontId="10" fillId="2" borderId="6" xfId="0" applyNumberFormat="1" applyFont="1" applyFill="1" applyBorder="1" applyAlignment="1">
      <alignment horizontal="right"/>
      <protection locked="0"/>
    </xf>
    <xf numFmtId="3" fontId="0" fillId="2" borderId="0" xfId="0" applyNumberFormat="1" applyFill="1" applyAlignment="1">
      <alignment horizontal="right"/>
      <protection locked="0"/>
    </xf>
    <xf numFmtId="3" fontId="11" fillId="2" borderId="8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Alignment="1">
      <alignment horizontal="right"/>
      <protection locked="0"/>
    </xf>
    <xf numFmtId="1" fontId="11" fillId="2" borderId="0" xfId="0" applyNumberFormat="1" applyFont="1" applyFill="1" applyAlignment="1">
      <alignment horizontal="center"/>
      <protection locked="0"/>
    </xf>
    <xf numFmtId="164" fontId="0" fillId="2" borderId="0" xfId="0" applyNumberFormat="1" applyFill="1" applyAlignment="1">
      <alignment horizontal="right" indent="1"/>
      <protection locked="0"/>
    </xf>
    <xf numFmtId="164" fontId="0" fillId="2" borderId="5" xfId="0" applyNumberFormat="1" applyFill="1" applyBorder="1" applyAlignment="1">
      <alignment horizontal="right" indent="2"/>
      <protection locked="0"/>
    </xf>
    <xf numFmtId="3" fontId="11" fillId="2" borderId="0" xfId="0" applyNumberFormat="1" applyFont="1" applyFill="1" applyAlignment="1">
      <alignment horizontal="right"/>
      <protection locked="0"/>
    </xf>
    <xf numFmtId="3" fontId="13" fillId="2" borderId="0" xfId="0" applyNumberFormat="1" applyFont="1" applyFill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/>
      <protection locked="0"/>
    </xf>
    <xf numFmtId="3" fontId="12" fillId="2" borderId="0" xfId="0" applyNumberFormat="1" applyFont="1" applyFill="1" applyAlignment="1">
      <alignment horizontal="right"/>
      <protection locked="0"/>
    </xf>
    <xf numFmtId="0" fontId="10" fillId="2" borderId="5" xfId="0" applyFont="1" applyFill="1" applyBorder="1" applyAlignment="1">
      <alignment horizontal="center"/>
      <protection locked="0"/>
    </xf>
    <xf numFmtId="0" fontId="11" fillId="4" borderId="0" xfId="0" applyFont="1" applyFill="1">
      <alignment vertical="top"/>
      <protection locked="0"/>
    </xf>
    <xf numFmtId="3" fontId="11" fillId="2" borderId="3" xfId="0" applyNumberFormat="1" applyFont="1" applyFill="1" applyBorder="1" applyAlignment="1">
      <alignment horizontal="right"/>
      <protection locked="0"/>
    </xf>
    <xf numFmtId="3" fontId="11" fillId="2" borderId="4" xfId="0" applyNumberFormat="1" applyFont="1" applyFill="1" applyBorder="1" applyAlignment="1">
      <alignment horizontal="right" indent="1"/>
      <protection locked="0"/>
    </xf>
    <xf numFmtId="3" fontId="11" fillId="2" borderId="6" xfId="0" applyNumberFormat="1" applyFont="1" applyFill="1" applyBorder="1" applyAlignment="1">
      <alignment horizontal="right" indent="1"/>
      <protection locked="0"/>
    </xf>
    <xf numFmtId="3" fontId="11" fillId="2" borderId="7" xfId="0" applyNumberFormat="1" applyFont="1" applyFill="1" applyBorder="1" applyAlignment="1">
      <alignment horizontal="right" indent="1"/>
      <protection locked="0"/>
    </xf>
    <xf numFmtId="164" fontId="11" fillId="2" borderId="9" xfId="0" applyNumberFormat="1" applyFont="1" applyFill="1" applyBorder="1" applyAlignment="1">
      <alignment horizontal="right"/>
      <protection locked="0"/>
    </xf>
    <xf numFmtId="164" fontId="11" fillId="2" borderId="5" xfId="0" applyNumberFormat="1" applyFont="1" applyFill="1" applyBorder="1" applyAlignment="1">
      <alignment horizontal="right"/>
      <protection locked="0"/>
    </xf>
    <xf numFmtId="164" fontId="11" fillId="2" borderId="1" xfId="0" applyNumberFormat="1" applyFont="1" applyFill="1" applyBorder="1" applyAlignment="1">
      <alignment horizontal="right"/>
      <protection locked="0"/>
    </xf>
    <xf numFmtId="2" fontId="11" fillId="0" borderId="0" xfId="0" applyNumberFormat="1" applyFont="1">
      <alignment vertical="top"/>
      <protection locked="0"/>
    </xf>
    <xf numFmtId="164" fontId="11" fillId="0" borderId="0" xfId="0" applyNumberFormat="1" applyFont="1">
      <alignment vertical="top"/>
      <protection locked="0"/>
    </xf>
    <xf numFmtId="164" fontId="10" fillId="2" borderId="5" xfId="0" applyNumberFormat="1" applyFont="1" applyFill="1" applyBorder="1" applyAlignment="1">
      <alignment horizontal="right"/>
      <protection locked="0"/>
    </xf>
    <xf numFmtId="165" fontId="0" fillId="0" borderId="0" xfId="0" applyNumberFormat="1">
      <alignment vertical="top"/>
      <protection locked="0"/>
    </xf>
    <xf numFmtId="1" fontId="10" fillId="2" borderId="0" xfId="0" applyNumberFormat="1" applyFont="1" applyFill="1" applyAlignment="1">
      <alignment horizontal="center"/>
      <protection locked="0"/>
    </xf>
    <xf numFmtId="1" fontId="11" fillId="2" borderId="8" xfId="0" applyNumberFormat="1" applyFont="1" applyFill="1" applyBorder="1" applyAlignment="1">
      <alignment horizontal="center"/>
      <protection locked="0"/>
    </xf>
    <xf numFmtId="164" fontId="0" fillId="0" borderId="0" xfId="0" applyNumberFormat="1">
      <alignment vertical="top"/>
      <protection locked="0"/>
    </xf>
    <xf numFmtId="164" fontId="11" fillId="2" borderId="3" xfId="0" applyNumberFormat="1" applyFont="1" applyFill="1" applyBorder="1" applyAlignment="1">
      <alignment horizontal="right"/>
      <protection locked="0"/>
    </xf>
    <xf numFmtId="164" fontId="11" fillId="2" borderId="0" xfId="0" applyNumberFormat="1" applyFont="1" applyFill="1" applyAlignment="1">
      <alignment horizontal="right"/>
      <protection locked="0"/>
    </xf>
    <xf numFmtId="164" fontId="11" fillId="2" borderId="8" xfId="0" applyNumberFormat="1" applyFont="1" applyFill="1" applyBorder="1" applyAlignment="1">
      <alignment horizontal="right"/>
      <protection locked="0"/>
    </xf>
    <xf numFmtId="164" fontId="10" fillId="2" borderId="0" xfId="0" applyNumberFormat="1" applyFont="1" applyFill="1" applyAlignment="1">
      <alignment horizontal="right"/>
      <protection locked="0"/>
    </xf>
    <xf numFmtId="3" fontId="11" fillId="2" borderId="1" xfId="0" applyNumberFormat="1" applyFont="1" applyFill="1" applyBorder="1" applyAlignment="1">
      <alignment horizontal="right"/>
      <protection locked="0"/>
    </xf>
    <xf numFmtId="3" fontId="10" fillId="2" borderId="5" xfId="0" applyNumberFormat="1" applyFont="1" applyFill="1" applyBorder="1" applyAlignment="1">
      <alignment horizontal="right"/>
      <protection locked="0"/>
    </xf>
    <xf numFmtId="3" fontId="11" fillId="2" borderId="8" xfId="0" applyNumberFormat="1" applyFont="1" applyFill="1" applyBorder="1" applyAlignment="1">
      <alignment horizontal="right" indent="1"/>
      <protection locked="0"/>
    </xf>
    <xf numFmtId="3" fontId="10" fillId="2" borderId="0" xfId="0" applyNumberFormat="1" applyFont="1" applyFill="1" applyAlignment="1">
      <alignment horizontal="right" indent="1"/>
      <protection locked="0"/>
    </xf>
    <xf numFmtId="164" fontId="0" fillId="3" borderId="0" xfId="0" applyNumberFormat="1" applyFill="1">
      <alignment vertical="top"/>
      <protection locked="0"/>
    </xf>
    <xf numFmtId="0" fontId="10" fillId="2" borderId="17" xfId="0" applyFont="1" applyFill="1" applyBorder="1" applyAlignment="1">
      <alignment horizontal="center"/>
      <protection locked="0"/>
    </xf>
    <xf numFmtId="0" fontId="10" fillId="2" borderId="14" xfId="0" applyFont="1" applyFill="1" applyBorder="1" applyAlignment="1">
      <alignment horizontal="center"/>
      <protection locked="0"/>
    </xf>
    <xf numFmtId="0" fontId="12" fillId="2" borderId="18" xfId="0" applyFont="1" applyFill="1" applyBorder="1" applyAlignment="1">
      <alignment horizontal="center"/>
      <protection locked="0"/>
    </xf>
    <xf numFmtId="0" fontId="8" fillId="2" borderId="0" xfId="0" applyFont="1" applyFill="1">
      <alignment vertical="top"/>
      <protection locked="0"/>
    </xf>
    <xf numFmtId="0" fontId="8" fillId="2" borderId="2" xfId="0" applyFont="1" applyFill="1" applyBorder="1">
      <alignment vertical="top"/>
      <protection locked="0"/>
    </xf>
    <xf numFmtId="0" fontId="8" fillId="2" borderId="7" xfId="0" applyFont="1" applyFill="1" applyBorder="1">
      <alignment vertical="top"/>
      <protection locked="0"/>
    </xf>
    <xf numFmtId="0" fontId="8" fillId="2" borderId="19" xfId="0" applyFont="1" applyFill="1" applyBorder="1">
      <alignment vertical="top"/>
      <protection locked="0"/>
    </xf>
    <xf numFmtId="0" fontId="8" fillId="2" borderId="20" xfId="0" applyFont="1" applyFill="1" applyBorder="1">
      <alignment vertical="top"/>
      <protection locked="0"/>
    </xf>
    <xf numFmtId="3" fontId="8" fillId="2" borderId="0" xfId="0" applyNumberFormat="1" applyFont="1" applyFill="1" applyAlignment="1">
      <alignment horizontal="right"/>
      <protection locked="0"/>
    </xf>
    <xf numFmtId="3" fontId="8" fillId="2" borderId="5" xfId="0" applyNumberFormat="1" applyFont="1" applyFill="1" applyBorder="1" applyAlignment="1">
      <alignment horizontal="right"/>
      <protection locked="0"/>
    </xf>
    <xf numFmtId="3" fontId="8" fillId="2" borderId="8" xfId="0" applyNumberFormat="1" applyFont="1" applyFill="1" applyBorder="1" applyAlignment="1">
      <alignment horizontal="right"/>
      <protection locked="0"/>
    </xf>
    <xf numFmtId="3" fontId="8" fillId="2" borderId="1" xfId="0" applyNumberFormat="1" applyFont="1" applyFill="1" applyBorder="1" applyAlignment="1">
      <alignment horizontal="right"/>
      <protection locked="0"/>
    </xf>
    <xf numFmtId="0" fontId="9" fillId="2" borderId="0" xfId="0" applyFont="1" applyFill="1">
      <alignment vertical="top"/>
      <protection locked="0"/>
    </xf>
    <xf numFmtId="3" fontId="9" fillId="2" borderId="0" xfId="0" applyNumberFormat="1" applyFont="1" applyFill="1" applyAlignment="1">
      <alignment horizontal="right"/>
      <protection locked="0"/>
    </xf>
    <xf numFmtId="3" fontId="9" fillId="2" borderId="5" xfId="0" applyNumberFormat="1" applyFont="1" applyFill="1" applyBorder="1" applyAlignment="1">
      <alignment horizontal="right"/>
      <protection locked="0"/>
    </xf>
    <xf numFmtId="0" fontId="8" fillId="2" borderId="0" xfId="0" applyFont="1" applyFill="1" applyAlignment="1">
      <alignment horizontal="center"/>
      <protection locked="0"/>
    </xf>
    <xf numFmtId="1" fontId="11" fillId="2" borderId="3" xfId="0" applyNumberFormat="1" applyFont="1" applyFill="1" applyBorder="1" applyAlignment="1">
      <alignment horizontal="center"/>
      <protection locked="0"/>
    </xf>
    <xf numFmtId="165" fontId="11" fillId="0" borderId="0" xfId="0" applyNumberFormat="1" applyFont="1">
      <alignment vertical="top"/>
      <protection locked="0"/>
    </xf>
    <xf numFmtId="164" fontId="10" fillId="0" borderId="0" xfId="0" applyNumberFormat="1" applyFont="1" applyAlignment="1">
      <alignment horizontal="center"/>
      <protection locked="0"/>
    </xf>
    <xf numFmtId="2" fontId="0" fillId="0" borderId="0" xfId="0" applyNumberFormat="1">
      <alignment vertical="top"/>
      <protection locked="0"/>
    </xf>
    <xf numFmtId="0" fontId="17" fillId="0" borderId="0" xfId="0" applyFont="1" applyAlignment="1">
      <alignment horizontal="left"/>
      <protection locked="0"/>
    </xf>
    <xf numFmtId="0" fontId="18" fillId="0" borderId="0" xfId="0" applyFont="1">
      <alignment vertical="top"/>
      <protection locked="0"/>
    </xf>
    <xf numFmtId="0" fontId="8" fillId="5" borderId="0" xfId="0" applyFont="1" applyFill="1">
      <alignment vertical="top"/>
      <protection locked="0"/>
    </xf>
    <xf numFmtId="0" fontId="10" fillId="5" borderId="16" xfId="0" applyFont="1" applyFill="1" applyBorder="1">
      <alignment vertical="top"/>
      <protection locked="0"/>
    </xf>
    <xf numFmtId="3" fontId="10" fillId="5" borderId="0" xfId="0" applyNumberFormat="1" applyFont="1" applyFill="1" applyAlignment="1">
      <alignment horizontal="right"/>
      <protection locked="0"/>
    </xf>
    <xf numFmtId="0" fontId="10" fillId="5" borderId="0" xfId="0" applyFont="1" applyFill="1" applyAlignment="1">
      <alignment horizontal="left" wrapText="1"/>
      <protection locked="0"/>
    </xf>
    <xf numFmtId="0" fontId="0" fillId="5" borderId="0" xfId="0" applyFill="1" applyAlignment="1">
      <alignment horizontal="center" wrapText="1"/>
      <protection locked="0"/>
    </xf>
    <xf numFmtId="0" fontId="13" fillId="5" borderId="0" xfId="0" applyFont="1" applyFill="1" applyAlignment="1">
      <alignment horizontal="center"/>
      <protection locked="0"/>
    </xf>
    <xf numFmtId="0" fontId="0" fillId="5" borderId="0" xfId="0" applyFill="1">
      <alignment vertical="top"/>
      <protection locked="0"/>
    </xf>
    <xf numFmtId="0" fontId="0" fillId="5" borderId="0" xfId="0" applyFill="1" applyAlignment="1">
      <alignment horizontal="left"/>
      <protection locked="0"/>
    </xf>
    <xf numFmtId="0" fontId="0" fillId="5" borderId="0" xfId="0" applyFill="1" applyAlignment="1">
      <alignment horizontal="center"/>
      <protection locked="0"/>
    </xf>
    <xf numFmtId="0" fontId="0" fillId="5" borderId="0" xfId="0" applyFill="1" applyAlignment="1">
      <alignment horizontal="left" vertical="top"/>
      <protection locked="0"/>
    </xf>
    <xf numFmtId="3" fontId="0" fillId="5" borderId="0" xfId="0" applyNumberFormat="1" applyFill="1" applyAlignment="1">
      <alignment horizontal="right" indent="1"/>
      <protection locked="0"/>
    </xf>
    <xf numFmtId="0" fontId="0" fillId="5" borderId="0" xfId="0" applyFill="1" applyAlignment="1">
      <alignment horizontal="left" vertical="top" wrapText="1"/>
      <protection locked="0"/>
    </xf>
    <xf numFmtId="0" fontId="10" fillId="5" borderId="0" xfId="0" applyFont="1" applyFill="1" applyAlignment="1">
      <alignment horizontal="left"/>
      <protection locked="0"/>
    </xf>
    <xf numFmtId="0" fontId="0" fillId="5" borderId="1" xfId="0" applyFill="1" applyBorder="1">
      <alignment vertical="top"/>
      <protection locked="0"/>
    </xf>
    <xf numFmtId="0" fontId="11" fillId="5" borderId="0" xfId="0" applyFont="1" applyFill="1" applyAlignment="1">
      <alignment horizontal="center" wrapText="1"/>
      <protection locked="0"/>
    </xf>
    <xf numFmtId="3" fontId="11" fillId="5" borderId="8" xfId="0" applyNumberFormat="1" applyFont="1" applyFill="1" applyBorder="1" applyAlignment="1">
      <alignment horizontal="right"/>
      <protection locked="0"/>
    </xf>
    <xf numFmtId="0" fontId="0" fillId="5" borderId="0" xfId="0" applyFill="1" applyAlignment="1">
      <alignment vertical="top" wrapText="1"/>
      <protection locked="0"/>
    </xf>
    <xf numFmtId="0" fontId="12" fillId="5" borderId="0" xfId="0" applyFont="1" applyFill="1" applyAlignment="1">
      <alignment horizontal="center"/>
      <protection locked="0"/>
    </xf>
    <xf numFmtId="3" fontId="0" fillId="5" borderId="0" xfId="0" applyNumberFormat="1" applyFill="1" applyAlignment="1">
      <alignment horizontal="right"/>
      <protection locked="0"/>
    </xf>
    <xf numFmtId="0" fontId="10" fillId="5" borderId="26" xfId="0" applyFont="1" applyFill="1" applyBorder="1" applyAlignment="1">
      <alignment horizontal="center"/>
      <protection locked="0"/>
    </xf>
    <xf numFmtId="0" fontId="10" fillId="5" borderId="14" xfId="0" applyFont="1" applyFill="1" applyBorder="1" applyAlignment="1">
      <alignment horizontal="center"/>
      <protection locked="0"/>
    </xf>
    <xf numFmtId="0" fontId="10" fillId="5" borderId="18" xfId="0" applyFont="1" applyFill="1" applyBorder="1" applyAlignment="1">
      <alignment horizontal="center"/>
      <protection locked="0"/>
    </xf>
    <xf numFmtId="3" fontId="10" fillId="5" borderId="11" xfId="0" applyNumberFormat="1" applyFont="1" applyFill="1" applyBorder="1" applyAlignment="1">
      <alignment horizontal="right" indent="1"/>
      <protection locked="0"/>
    </xf>
    <xf numFmtId="3" fontId="11" fillId="5" borderId="11" xfId="0" applyNumberFormat="1" applyFont="1" applyFill="1" applyBorder="1" applyAlignment="1">
      <alignment horizontal="right" indent="1"/>
      <protection locked="0"/>
    </xf>
    <xf numFmtId="164" fontId="11" fillId="5" borderId="5" xfId="0" applyNumberFormat="1" applyFont="1" applyFill="1" applyBorder="1" applyAlignment="1">
      <alignment horizontal="right" indent="1"/>
      <protection locked="0"/>
    </xf>
    <xf numFmtId="164" fontId="10" fillId="5" borderId="5" xfId="0" applyNumberFormat="1" applyFont="1" applyFill="1" applyBorder="1" applyAlignment="1">
      <alignment horizontal="right" indent="1"/>
      <protection locked="0"/>
    </xf>
    <xf numFmtId="0" fontId="10" fillId="5" borderId="11" xfId="0" applyFont="1" applyFill="1" applyBorder="1" applyAlignment="1">
      <alignment horizontal="center"/>
      <protection locked="0"/>
    </xf>
    <xf numFmtId="0" fontId="10" fillId="5" borderId="0" xfId="0" applyFont="1" applyFill="1" applyAlignment="1">
      <alignment horizontal="center"/>
      <protection locked="0"/>
    </xf>
    <xf numFmtId="0" fontId="10" fillId="5" borderId="13" xfId="0" applyFont="1" applyFill="1" applyBorder="1" applyAlignment="1">
      <alignment horizontal="center"/>
      <protection locked="0"/>
    </xf>
    <xf numFmtId="3" fontId="11" fillId="5" borderId="12" xfId="0" applyNumberFormat="1" applyFont="1" applyFill="1" applyBorder="1" applyAlignment="1">
      <alignment horizontal="right"/>
      <protection locked="0"/>
    </xf>
    <xf numFmtId="3" fontId="0" fillId="5" borderId="3" xfId="0" applyNumberFormat="1" applyFill="1" applyBorder="1" applyAlignment="1">
      <alignment horizontal="right"/>
      <protection locked="0"/>
    </xf>
    <xf numFmtId="164" fontId="11" fillId="5" borderId="9" xfId="0" applyNumberFormat="1" applyFont="1" applyFill="1" applyBorder="1" applyAlignment="1">
      <alignment horizontal="right"/>
      <protection locked="0"/>
    </xf>
    <xf numFmtId="3" fontId="11" fillId="5" borderId="11" xfId="0" applyNumberFormat="1" applyFont="1" applyFill="1" applyBorder="1" applyAlignment="1">
      <alignment horizontal="right"/>
      <protection locked="0"/>
    </xf>
    <xf numFmtId="164" fontId="11" fillId="5" borderId="5" xfId="0" applyNumberFormat="1" applyFont="1" applyFill="1" applyBorder="1" applyAlignment="1">
      <alignment horizontal="right"/>
      <protection locked="0"/>
    </xf>
    <xf numFmtId="3" fontId="11" fillId="5" borderId="10" xfId="0" applyNumberFormat="1" applyFont="1" applyFill="1" applyBorder="1" applyAlignment="1">
      <alignment horizontal="right"/>
      <protection locked="0"/>
    </xf>
    <xf numFmtId="3" fontId="0" fillId="5" borderId="8" xfId="0" applyNumberFormat="1" applyFill="1" applyBorder="1" applyAlignment="1">
      <alignment horizontal="right"/>
      <protection locked="0"/>
    </xf>
    <xf numFmtId="164" fontId="11" fillId="5" borderId="1" xfId="0" applyNumberFormat="1" applyFont="1" applyFill="1" applyBorder="1" applyAlignment="1">
      <alignment horizontal="right"/>
      <protection locked="0"/>
    </xf>
    <xf numFmtId="3" fontId="10" fillId="5" borderId="11" xfId="0" applyNumberFormat="1" applyFont="1" applyFill="1" applyBorder="1" applyAlignment="1">
      <alignment horizontal="right"/>
      <protection locked="0"/>
    </xf>
    <xf numFmtId="164" fontId="10" fillId="5" borderId="5" xfId="0" applyNumberFormat="1" applyFont="1" applyFill="1" applyBorder="1" applyAlignment="1">
      <alignment horizontal="right"/>
      <protection locked="0"/>
    </xf>
    <xf numFmtId="164" fontId="11" fillId="5" borderId="1" xfId="0" applyNumberFormat="1" applyFont="1" applyFill="1" applyBorder="1" applyAlignment="1">
      <alignment horizontal="right" indent="1"/>
      <protection locked="0"/>
    </xf>
    <xf numFmtId="0" fontId="13" fillId="5" borderId="0" xfId="0" applyFont="1" applyFill="1" applyAlignment="1">
      <alignment horizontal="left" wrapText="1"/>
      <protection locked="0"/>
    </xf>
    <xf numFmtId="3" fontId="0" fillId="5" borderId="0" xfId="0" applyNumberFormat="1" applyFill="1" applyAlignment="1">
      <alignment horizontal="right" indent="2"/>
      <protection locked="0"/>
    </xf>
    <xf numFmtId="0" fontId="0" fillId="3" borderId="0" xfId="0" applyFill="1" applyAlignment="1">
      <alignment horizontal="right"/>
      <protection locked="0"/>
    </xf>
    <xf numFmtId="164" fontId="0" fillId="5" borderId="0" xfId="0" applyNumberFormat="1" applyFill="1" applyAlignment="1">
      <alignment horizontal="center"/>
      <protection locked="0"/>
    </xf>
    <xf numFmtId="3" fontId="11" fillId="5" borderId="12" xfId="0" applyNumberFormat="1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center"/>
      <protection locked="0"/>
    </xf>
    <xf numFmtId="0" fontId="0" fillId="5" borderId="16" xfId="0" applyFill="1" applyBorder="1">
      <alignment vertical="top"/>
      <protection locked="0"/>
    </xf>
    <xf numFmtId="0" fontId="0" fillId="5" borderId="22" xfId="0" applyFill="1" applyBorder="1" applyAlignment="1">
      <protection locked="0"/>
    </xf>
    <xf numFmtId="0" fontId="0" fillId="5" borderId="21" xfId="0" applyFill="1" applyBorder="1" applyAlignment="1">
      <alignment horizontal="center"/>
      <protection locked="0"/>
    </xf>
    <xf numFmtId="0" fontId="0" fillId="5" borderId="0" xfId="0" applyFill="1" applyAlignment="1">
      <alignment horizontal="center" vertical="center"/>
      <protection locked="0"/>
    </xf>
    <xf numFmtId="0" fontId="0" fillId="5" borderId="16" xfId="0" applyFill="1" applyBorder="1" applyAlignment="1">
      <alignment wrapText="1"/>
      <protection locked="0"/>
    </xf>
    <xf numFmtId="0" fontId="10" fillId="5" borderId="0" xfId="0" applyFont="1" applyFill="1" applyAlignment="1">
      <alignment horizontal="center" vertical="center"/>
      <protection locked="0"/>
    </xf>
    <xf numFmtId="0" fontId="0" fillId="5" borderId="16" xfId="0" applyFill="1" applyBorder="1" applyAlignment="1">
      <alignment vertical="center"/>
      <protection locked="0"/>
    </xf>
    <xf numFmtId="0" fontId="0" fillId="5" borderId="27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 vertical="center"/>
      <protection locked="0"/>
    </xf>
    <xf numFmtId="0" fontId="10" fillId="5" borderId="28" xfId="0" applyFont="1" applyFill="1" applyBorder="1" applyAlignment="1">
      <alignment horizontal="center" vertical="center"/>
      <protection locked="0"/>
    </xf>
    <xf numFmtId="3" fontId="11" fillId="5" borderId="12" xfId="0" applyNumberFormat="1" applyFont="1" applyFill="1" applyBorder="1" applyAlignment="1">
      <alignment horizontal="right" indent="1"/>
      <protection locked="0"/>
    </xf>
    <xf numFmtId="164" fontId="11" fillId="5" borderId="9" xfId="0" applyNumberFormat="1" applyFont="1" applyFill="1" applyBorder="1" applyAlignment="1">
      <alignment horizontal="right" indent="1"/>
      <protection locked="0"/>
    </xf>
    <xf numFmtId="3" fontId="11" fillId="5" borderId="10" xfId="0" applyNumberFormat="1" applyFont="1" applyFill="1" applyBorder="1" applyAlignment="1">
      <alignment horizontal="right" indent="1"/>
      <protection locked="0"/>
    </xf>
    <xf numFmtId="3" fontId="11" fillId="5" borderId="10" xfId="0" applyNumberFormat="1" applyFont="1" applyFill="1" applyBorder="1" applyAlignment="1">
      <alignment horizontal="center"/>
      <protection locked="0"/>
    </xf>
    <xf numFmtId="3" fontId="10" fillId="5" borderId="11" xfId="0" applyNumberFormat="1" applyFont="1" applyFill="1" applyBorder="1" applyAlignment="1">
      <alignment horizontal="center"/>
      <protection locked="0"/>
    </xf>
    <xf numFmtId="3" fontId="0" fillId="5" borderId="3" xfId="0" applyNumberFormat="1" applyFill="1" applyBorder="1" applyAlignment="1">
      <protection locked="0"/>
    </xf>
    <xf numFmtId="3" fontId="0" fillId="5" borderId="0" xfId="0" applyNumberFormat="1" applyFill="1" applyAlignment="1">
      <protection locked="0"/>
    </xf>
    <xf numFmtId="3" fontId="0" fillId="5" borderId="8" xfId="0" applyNumberFormat="1" applyFill="1" applyBorder="1" applyAlignment="1">
      <protection locked="0"/>
    </xf>
    <xf numFmtId="3" fontId="10" fillId="5" borderId="0" xfId="0" applyNumberFormat="1" applyFont="1" applyFill="1" applyAlignment="1">
      <protection locked="0"/>
    </xf>
    <xf numFmtId="0" fontId="10" fillId="5" borderId="0" xfId="0" applyFont="1" applyFill="1">
      <alignment vertical="top"/>
      <protection locked="0"/>
    </xf>
    <xf numFmtId="0" fontId="0" fillId="5" borderId="5" xfId="0" applyFill="1" applyBorder="1">
      <alignment vertical="top"/>
      <protection locked="0"/>
    </xf>
    <xf numFmtId="0" fontId="8" fillId="5" borderId="15" xfId="0" applyFont="1" applyFill="1" applyBorder="1">
      <alignment vertical="top"/>
      <protection locked="0"/>
    </xf>
    <xf numFmtId="3" fontId="8" fillId="5" borderId="8" xfId="0" applyNumberFormat="1" applyFont="1" applyFill="1" applyBorder="1" applyAlignment="1">
      <alignment horizontal="right"/>
      <protection locked="0"/>
    </xf>
    <xf numFmtId="3" fontId="9" fillId="5" borderId="0" xfId="0" applyNumberFormat="1" applyFont="1" applyFill="1" applyAlignment="1">
      <alignment horizontal="right"/>
      <protection locked="0"/>
    </xf>
    <xf numFmtId="0" fontId="8" fillId="5" borderId="29" xfId="0" applyFont="1" applyFill="1" applyBorder="1">
      <alignment vertical="top"/>
      <protection locked="0"/>
    </xf>
    <xf numFmtId="3" fontId="8" fillId="5" borderId="16" xfId="0" applyNumberFormat="1" applyFont="1" applyFill="1" applyBorder="1" applyAlignment="1">
      <alignment horizontal="right"/>
      <protection locked="0"/>
    </xf>
    <xf numFmtId="3" fontId="8" fillId="5" borderId="24" xfId="0" applyNumberFormat="1" applyFont="1" applyFill="1" applyBorder="1" applyAlignment="1">
      <alignment horizontal="right"/>
      <protection locked="0"/>
    </xf>
    <xf numFmtId="3" fontId="9" fillId="5" borderId="16" xfId="0" applyNumberFormat="1" applyFont="1" applyFill="1" applyBorder="1" applyAlignment="1">
      <alignment horizontal="right"/>
      <protection locked="0"/>
    </xf>
    <xf numFmtId="3" fontId="9" fillId="5" borderId="8" xfId="0" applyNumberFormat="1" applyFont="1" applyFill="1" applyBorder="1" applyAlignment="1">
      <alignment horizontal="right"/>
      <protection locked="0"/>
    </xf>
    <xf numFmtId="3" fontId="0" fillId="5" borderId="23" xfId="0" applyNumberFormat="1" applyFill="1" applyBorder="1" applyAlignment="1">
      <alignment horizontal="right"/>
      <protection locked="0"/>
    </xf>
    <xf numFmtId="164" fontId="0" fillId="5" borderId="5" xfId="0" applyNumberFormat="1" applyFill="1" applyBorder="1" applyAlignment="1">
      <alignment horizontal="right"/>
      <protection locked="0"/>
    </xf>
    <xf numFmtId="3" fontId="11" fillId="5" borderId="25" xfId="0" applyNumberFormat="1" applyFont="1" applyFill="1" applyBorder="1" applyAlignment="1">
      <alignment horizontal="right"/>
      <protection locked="0"/>
    </xf>
    <xf numFmtId="3" fontId="10" fillId="5" borderId="19" xfId="0" applyNumberFormat="1" applyFont="1" applyFill="1" applyBorder="1" applyAlignment="1">
      <alignment horizontal="right"/>
      <protection locked="0"/>
    </xf>
    <xf numFmtId="0" fontId="11" fillId="5" borderId="8" xfId="0" applyFont="1" applyFill="1" applyBorder="1" applyAlignment="1">
      <alignment horizontal="right"/>
      <protection locked="0"/>
    </xf>
    <xf numFmtId="0" fontId="11" fillId="5" borderId="0" xfId="0" applyFont="1" applyFill="1" applyAlignment="1">
      <alignment horizontal="center"/>
      <protection locked="0"/>
    </xf>
    <xf numFmtId="0" fontId="13" fillId="5" borderId="0" xfId="0" applyFont="1" applyFill="1" applyAlignment="1">
      <alignment horizontal="center" vertical="center" wrapText="1"/>
      <protection locked="0"/>
    </xf>
    <xf numFmtId="164" fontId="0" fillId="5" borderId="0" xfId="0" applyNumberFormat="1" applyFill="1" applyAlignment="1">
      <alignment horizontal="right" indent="1"/>
      <protection locked="0"/>
    </xf>
    <xf numFmtId="1" fontId="13" fillId="5" borderId="0" xfId="0" applyNumberFormat="1" applyFont="1" applyFill="1" applyAlignment="1">
      <alignment horizontal="center"/>
      <protection locked="0"/>
    </xf>
    <xf numFmtId="1" fontId="0" fillId="5" borderId="0" xfId="0" applyNumberFormat="1" applyFill="1" applyAlignment="1">
      <alignment horizontal="center"/>
      <protection locked="0"/>
    </xf>
    <xf numFmtId="1" fontId="10" fillId="5" borderId="0" xfId="0" applyNumberFormat="1" applyFont="1" applyFill="1" applyAlignment="1">
      <alignment horizontal="center"/>
      <protection locked="0"/>
    </xf>
    <xf numFmtId="0" fontId="19" fillId="0" borderId="0" xfId="0" applyFont="1">
      <alignment vertical="top"/>
      <protection locked="0"/>
    </xf>
    <xf numFmtId="164" fontId="0" fillId="0" borderId="0" xfId="0" applyNumberFormat="1" applyAlignment="1">
      <alignment horizontal="center"/>
      <protection locked="0"/>
    </xf>
    <xf numFmtId="3" fontId="8" fillId="5" borderId="0" xfId="0" applyNumberFormat="1" applyFont="1" applyFill="1" applyAlignment="1">
      <alignment horizontal="right"/>
      <protection locked="0"/>
    </xf>
    <xf numFmtId="0" fontId="10" fillId="6" borderId="0" xfId="0" applyFont="1" applyFill="1" applyAlignment="1">
      <alignment horizontal="center"/>
      <protection locked="0"/>
    </xf>
    <xf numFmtId="0" fontId="10" fillId="2" borderId="0" xfId="0" applyFont="1" applyFill="1" applyAlignment="1">
      <alignment horizontal="center" vertical="center"/>
      <protection locked="0"/>
    </xf>
    <xf numFmtId="0" fontId="0" fillId="7" borderId="0" xfId="0" applyFill="1">
      <alignment vertical="top"/>
      <protection locked="0"/>
    </xf>
    <xf numFmtId="164" fontId="11" fillId="5" borderId="1" xfId="0" applyNumberFormat="1" applyFont="1" applyFill="1" applyBorder="1" applyAlignment="1">
      <alignment horizontal="center"/>
      <protection locked="0"/>
    </xf>
    <xf numFmtId="164" fontId="10" fillId="5" borderId="5" xfId="0" applyNumberFormat="1" applyFont="1" applyFill="1" applyBorder="1" applyAlignment="1">
      <alignment horizontal="center"/>
      <protection locked="0"/>
    </xf>
    <xf numFmtId="0" fontId="0" fillId="6" borderId="0" xfId="0" applyFill="1">
      <alignment vertical="top"/>
      <protection locked="0"/>
    </xf>
    <xf numFmtId="0" fontId="0" fillId="6" borderId="5" xfId="0" applyFill="1" applyBorder="1">
      <alignment vertical="top"/>
      <protection locked="0"/>
    </xf>
    <xf numFmtId="3" fontId="11" fillId="6" borderId="0" xfId="0" applyNumberFormat="1" applyFont="1" applyFill="1" applyAlignment="1">
      <alignment horizontal="right"/>
      <protection locked="0"/>
    </xf>
    <xf numFmtId="3" fontId="11" fillId="6" borderId="8" xfId="0" applyNumberFormat="1" applyFont="1" applyFill="1" applyBorder="1" applyAlignment="1">
      <alignment horizontal="right"/>
      <protection locked="0"/>
    </xf>
    <xf numFmtId="3" fontId="10" fillId="6" borderId="0" xfId="0" applyNumberFormat="1" applyFont="1" applyFill="1" applyAlignment="1">
      <alignment horizontal="right"/>
      <protection locked="0"/>
    </xf>
    <xf numFmtId="3" fontId="11" fillId="6" borderId="15" xfId="0" applyNumberFormat="1" applyFont="1" applyFill="1" applyBorder="1" applyAlignment="1">
      <alignment horizontal="right"/>
      <protection locked="0"/>
    </xf>
    <xf numFmtId="3" fontId="10" fillId="6" borderId="8" xfId="0" applyNumberFormat="1" applyFont="1" applyFill="1" applyBorder="1" applyAlignment="1">
      <alignment horizontal="right"/>
      <protection locked="0"/>
    </xf>
    <xf numFmtId="3" fontId="0" fillId="6" borderId="0" xfId="0" applyNumberFormat="1" applyFill="1" applyAlignment="1">
      <alignment horizontal="right"/>
      <protection locked="0"/>
    </xf>
    <xf numFmtId="0" fontId="11" fillId="3" borderId="0" xfId="0" applyFont="1" applyFill="1" applyAlignment="1">
      <alignment horizontal="left" vertical="top"/>
      <protection locked="0"/>
    </xf>
    <xf numFmtId="0" fontId="11" fillId="3" borderId="0" xfId="0" applyFont="1" applyFill="1" applyAlignment="1">
      <alignment wrapText="1"/>
      <protection locked="0"/>
    </xf>
    <xf numFmtId="0" fontId="0" fillId="6" borderId="0" xfId="0" applyFill="1" applyAlignment="1">
      <alignment horizontal="center" wrapText="1"/>
      <protection locked="0"/>
    </xf>
    <xf numFmtId="0" fontId="13" fillId="6" borderId="0" xfId="0" applyFont="1" applyFill="1" applyAlignment="1">
      <alignment horizontal="center" wrapText="1"/>
      <protection locked="0"/>
    </xf>
    <xf numFmtId="0" fontId="13" fillId="6" borderId="0" xfId="0" applyFont="1" applyFill="1">
      <alignment vertical="top"/>
      <protection locked="0"/>
    </xf>
    <xf numFmtId="0" fontId="11" fillId="3" borderId="0" xfId="0" applyFont="1" applyFill="1" applyAlignment="1">
      <alignment horizontal="right"/>
      <protection locked="0"/>
    </xf>
    <xf numFmtId="0" fontId="8" fillId="5" borderId="8" xfId="0" applyFont="1" applyFill="1" applyBorder="1" applyAlignment="1">
      <alignment horizontal="right"/>
      <protection locked="0"/>
    </xf>
    <xf numFmtId="0" fontId="9" fillId="5" borderId="0" xfId="0" applyFont="1" applyFill="1" applyAlignment="1">
      <alignment horizontal="right"/>
      <protection locked="0"/>
    </xf>
    <xf numFmtId="0" fontId="9" fillId="5" borderId="14" xfId="0" applyFont="1" applyFill="1" applyBorder="1" applyAlignment="1">
      <alignment horizontal="left" wrapText="1"/>
      <protection locked="0"/>
    </xf>
    <xf numFmtId="0" fontId="11" fillId="6" borderId="1" xfId="0" applyFont="1" applyFill="1" applyBorder="1">
      <alignment vertical="top"/>
      <protection locked="0"/>
    </xf>
    <xf numFmtId="0" fontId="10" fillId="6" borderId="2" xfId="0" applyFont="1" applyFill="1" applyBorder="1" applyAlignment="1">
      <alignment horizontal="center"/>
      <protection locked="0"/>
    </xf>
    <xf numFmtId="0" fontId="10" fillId="6" borderId="5" xfId="0" applyFont="1" applyFill="1" applyBorder="1" applyAlignment="1">
      <alignment horizontal="center"/>
      <protection locked="0"/>
    </xf>
    <xf numFmtId="3" fontId="11" fillId="6" borderId="4" xfId="0" applyNumberFormat="1" applyFont="1" applyFill="1" applyBorder="1" applyAlignment="1">
      <alignment horizontal="right" indent="2"/>
      <protection locked="0"/>
    </xf>
    <xf numFmtId="164" fontId="11" fillId="6" borderId="9" xfId="0" applyNumberFormat="1" applyFont="1" applyFill="1" applyBorder="1" applyAlignment="1">
      <alignment horizontal="right" indent="1"/>
      <protection locked="0"/>
    </xf>
    <xf numFmtId="3" fontId="11" fillId="6" borderId="6" xfId="0" applyNumberFormat="1" applyFont="1" applyFill="1" applyBorder="1" applyAlignment="1">
      <alignment horizontal="right" indent="2"/>
      <protection locked="0"/>
    </xf>
    <xf numFmtId="164" fontId="11" fillId="6" borderId="5" xfId="0" applyNumberFormat="1" applyFont="1" applyFill="1" applyBorder="1" applyAlignment="1">
      <alignment horizontal="right" indent="1"/>
      <protection locked="0"/>
    </xf>
    <xf numFmtId="3" fontId="11" fillId="6" borderId="7" xfId="0" applyNumberFormat="1" applyFont="1" applyFill="1" applyBorder="1" applyAlignment="1">
      <alignment horizontal="right" indent="2"/>
      <protection locked="0"/>
    </xf>
    <xf numFmtId="164" fontId="11" fillId="6" borderId="1" xfId="0" applyNumberFormat="1" applyFont="1" applyFill="1" applyBorder="1" applyAlignment="1">
      <alignment horizontal="right" indent="1"/>
      <protection locked="0"/>
    </xf>
    <xf numFmtId="3" fontId="10" fillId="6" borderId="6" xfId="0" applyNumberFormat="1" applyFont="1" applyFill="1" applyBorder="1" applyAlignment="1">
      <alignment horizontal="right" indent="2"/>
      <protection locked="0"/>
    </xf>
    <xf numFmtId="164" fontId="10" fillId="6" borderId="5" xfId="0" applyNumberFormat="1" applyFont="1" applyFill="1" applyBorder="1" applyAlignment="1">
      <alignment horizontal="right" indent="1"/>
      <protection locked="0"/>
    </xf>
    <xf numFmtId="0" fontId="10" fillId="6" borderId="14" xfId="0" applyFont="1" applyFill="1" applyBorder="1" applyAlignment="1">
      <alignment horizontal="center"/>
      <protection locked="0"/>
    </xf>
    <xf numFmtId="3" fontId="11" fillId="6" borderId="3" xfId="0" applyNumberFormat="1" applyFont="1" applyFill="1" applyBorder="1" applyAlignment="1">
      <alignment horizontal="right"/>
      <protection locked="0"/>
    </xf>
    <xf numFmtId="164" fontId="11" fillId="6" borderId="3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Alignment="1">
      <alignment horizontal="right"/>
      <protection locked="0"/>
    </xf>
    <xf numFmtId="164" fontId="11" fillId="6" borderId="8" xfId="0" applyNumberFormat="1" applyFont="1" applyFill="1" applyBorder="1" applyAlignment="1">
      <alignment horizontal="right"/>
      <protection locked="0"/>
    </xf>
    <xf numFmtId="164" fontId="10" fillId="6" borderId="0" xfId="0" applyNumberFormat="1" applyFont="1" applyFill="1" applyAlignment="1">
      <alignment horizontal="right"/>
      <protection locked="0"/>
    </xf>
    <xf numFmtId="0" fontId="11" fillId="6" borderId="0" xfId="0" applyFont="1" applyFill="1">
      <alignment vertical="top"/>
      <protection locked="0"/>
    </xf>
    <xf numFmtId="3" fontId="11" fillId="6" borderId="4" xfId="0" applyNumberFormat="1" applyFont="1" applyFill="1" applyBorder="1" applyAlignment="1">
      <alignment horizontal="right" indent="1"/>
      <protection locked="0"/>
    </xf>
    <xf numFmtId="164" fontId="11" fillId="6" borderId="9" xfId="0" applyNumberFormat="1" applyFont="1" applyFill="1" applyBorder="1" applyAlignment="1">
      <alignment horizontal="right"/>
      <protection locked="0"/>
    </xf>
    <xf numFmtId="3" fontId="11" fillId="6" borderId="6" xfId="0" applyNumberFormat="1" applyFont="1" applyFill="1" applyBorder="1" applyAlignment="1">
      <alignment horizontal="right" indent="1"/>
      <protection locked="0"/>
    </xf>
    <xf numFmtId="164" fontId="11" fillId="6" borderId="5" xfId="0" applyNumberFormat="1" applyFont="1" applyFill="1" applyBorder="1" applyAlignment="1">
      <alignment horizontal="right"/>
      <protection locked="0"/>
    </xf>
    <xf numFmtId="3" fontId="11" fillId="6" borderId="7" xfId="0" applyNumberFormat="1" applyFont="1" applyFill="1" applyBorder="1" applyAlignment="1">
      <alignment horizontal="right" indent="1"/>
      <protection locked="0"/>
    </xf>
    <xf numFmtId="164" fontId="11" fillId="6" borderId="1" xfId="0" applyNumberFormat="1" applyFont="1" applyFill="1" applyBorder="1" applyAlignment="1">
      <alignment horizontal="right"/>
      <protection locked="0"/>
    </xf>
    <xf numFmtId="3" fontId="10" fillId="6" borderId="6" xfId="0" applyNumberFormat="1" applyFont="1" applyFill="1" applyBorder="1" applyAlignment="1">
      <alignment horizontal="right" indent="1"/>
      <protection locked="0"/>
    </xf>
    <xf numFmtId="164" fontId="10" fillId="6" borderId="5" xfId="0" applyNumberFormat="1" applyFont="1" applyFill="1" applyBorder="1" applyAlignment="1">
      <alignment horizontal="right"/>
      <protection locked="0"/>
    </xf>
    <xf numFmtId="3" fontId="11" fillId="6" borderId="1" xfId="0" applyNumberFormat="1" applyFont="1" applyFill="1" applyBorder="1" applyAlignment="1">
      <alignment horizontal="right"/>
      <protection locked="0"/>
    </xf>
    <xf numFmtId="3" fontId="10" fillId="6" borderId="5" xfId="0" applyNumberFormat="1" applyFont="1" applyFill="1" applyBorder="1" applyAlignment="1">
      <alignment horizontal="right"/>
      <protection locked="0"/>
    </xf>
    <xf numFmtId="0" fontId="11" fillId="6" borderId="0" xfId="0" applyFont="1" applyFill="1" applyAlignment="1">
      <alignment horizontal="center"/>
      <protection locked="0"/>
    </xf>
    <xf numFmtId="0" fontId="11" fillId="6" borderId="8" xfId="0" applyFont="1" applyFill="1" applyBorder="1" applyAlignment="1">
      <alignment horizontal="center"/>
      <protection locked="0"/>
    </xf>
    <xf numFmtId="164" fontId="0" fillId="0" borderId="0" xfId="45" applyNumberFormat="1" applyFont="1"/>
    <xf numFmtId="1" fontId="0" fillId="0" borderId="0" xfId="45" applyNumberFormat="1" applyFont="1"/>
    <xf numFmtId="0" fontId="43" fillId="0" borderId="0" xfId="0" applyFont="1">
      <alignment vertical="top"/>
      <protection locked="0"/>
    </xf>
    <xf numFmtId="0" fontId="43" fillId="0" borderId="0" xfId="0" applyFont="1" applyAlignment="1">
      <alignment horizontal="right" vertical="top"/>
      <protection locked="0"/>
    </xf>
    <xf numFmtId="0" fontId="44" fillId="0" borderId="0" xfId="0" applyFont="1">
      <alignment vertical="top"/>
      <protection locked="0"/>
    </xf>
    <xf numFmtId="0" fontId="44" fillId="0" borderId="0" xfId="0" applyFont="1" applyAlignment="1">
      <alignment horizontal="right" vertical="top"/>
      <protection locked="0"/>
    </xf>
    <xf numFmtId="9" fontId="43" fillId="0" borderId="0" xfId="45" applyFont="1" applyAlignment="1" applyProtection="1">
      <alignment vertical="top"/>
      <protection locked="0"/>
    </xf>
    <xf numFmtId="0" fontId="45" fillId="0" borderId="0" xfId="1" applyAlignment="1" applyProtection="1">
      <alignment vertical="top"/>
      <protection locked="0"/>
    </xf>
    <xf numFmtId="0" fontId="9" fillId="2" borderId="7" xfId="0" applyFont="1" applyFill="1" applyBorder="1" applyAlignment="1">
      <alignment horizontal="center" wrapText="1"/>
      <protection locked="0"/>
    </xf>
    <xf numFmtId="0" fontId="9" fillId="5" borderId="10" xfId="0" applyFont="1" applyFill="1" applyBorder="1" applyAlignment="1">
      <alignment horizontal="center" wrapText="1"/>
      <protection locked="0"/>
    </xf>
    <xf numFmtId="0" fontId="9" fillId="5" borderId="0" xfId="0" applyFont="1" applyFill="1" applyAlignment="1">
      <alignment horizontal="left" wrapText="1"/>
      <protection locked="0"/>
    </xf>
    <xf numFmtId="0" fontId="9" fillId="5" borderId="3" xfId="0" applyFont="1" applyFill="1" applyBorder="1" applyAlignment="1">
      <alignment horizontal="right"/>
      <protection locked="0"/>
    </xf>
    <xf numFmtId="0" fontId="9" fillId="5" borderId="8" xfId="0" applyFont="1" applyFill="1" applyBorder="1" applyAlignment="1">
      <alignment horizontal="right"/>
      <protection locked="0"/>
    </xf>
    <xf numFmtId="0" fontId="9" fillId="0" borderId="0" xfId="0" applyFont="1" applyAlignment="1">
      <alignment horizontal="right"/>
      <protection locked="0"/>
    </xf>
    <xf numFmtId="0" fontId="8" fillId="2" borderId="0" xfId="0" applyFont="1" applyFill="1" applyAlignment="1">
      <alignment horizontal="center" wrapText="1"/>
      <protection locked="0"/>
    </xf>
    <xf numFmtId="0" fontId="8" fillId="5" borderId="0" xfId="0" applyFont="1" applyFill="1" applyAlignment="1">
      <alignment horizontal="center"/>
      <protection locked="0"/>
    </xf>
    <xf numFmtId="0" fontId="8" fillId="5" borderId="16" xfId="0" applyFont="1" applyFill="1" applyBorder="1" applyAlignment="1">
      <alignment horizontal="center"/>
      <protection locked="0"/>
    </xf>
    <xf numFmtId="0" fontId="9" fillId="5" borderId="0" xfId="0" applyFont="1" applyFill="1" applyAlignment="1">
      <alignment horizontal="center"/>
      <protection locked="0"/>
    </xf>
    <xf numFmtId="0" fontId="8" fillId="2" borderId="8" xfId="0" applyFont="1" applyFill="1" applyBorder="1" applyAlignment="1">
      <alignment horizontal="center" wrapText="1"/>
      <protection locked="0"/>
    </xf>
    <xf numFmtId="0" fontId="8" fillId="5" borderId="8" xfId="0" applyFont="1" applyFill="1" applyBorder="1" applyAlignment="1">
      <alignment horizontal="center" wrapText="1"/>
      <protection locked="0"/>
    </xf>
    <xf numFmtId="0" fontId="8" fillId="5" borderId="8" xfId="0" applyFont="1" applyFill="1" applyBorder="1" applyAlignment="1">
      <alignment horizontal="center"/>
      <protection locked="0"/>
    </xf>
    <xf numFmtId="0" fontId="8" fillId="5" borderId="24" xfId="0" applyFont="1" applyFill="1" applyBorder="1" applyAlignment="1">
      <alignment horizontal="center" wrapText="1"/>
      <protection locked="0"/>
    </xf>
    <xf numFmtId="0" fontId="8" fillId="2" borderId="8" xfId="0" applyFont="1" applyFill="1" applyBorder="1" applyAlignment="1">
      <alignment horizontal="center"/>
      <protection locked="0"/>
    </xf>
    <xf numFmtId="0" fontId="8" fillId="5" borderId="24" xfId="0" applyFont="1" applyFill="1" applyBorder="1" applyAlignment="1">
      <alignment horizontal="center"/>
      <protection locked="0"/>
    </xf>
    <xf numFmtId="0" fontId="8" fillId="5" borderId="5" xfId="0" applyFont="1" applyFill="1" applyBorder="1" applyAlignment="1">
      <alignment horizontal="right"/>
      <protection locked="0"/>
    </xf>
    <xf numFmtId="0" fontId="8" fillId="5" borderId="1" xfId="0" applyFont="1" applyFill="1" applyBorder="1" applyAlignment="1">
      <alignment horizontal="right"/>
      <protection locked="0"/>
    </xf>
    <xf numFmtId="3" fontId="8" fillId="2" borderId="7" xfId="0" applyNumberFormat="1" applyFont="1" applyFill="1" applyBorder="1" applyAlignment="1">
      <alignment horizontal="right"/>
      <protection locked="0"/>
    </xf>
    <xf numFmtId="0" fontId="9" fillId="5" borderId="5" xfId="0" applyFont="1" applyFill="1" applyBorder="1" applyAlignment="1">
      <alignment horizontal="right"/>
      <protection locked="0"/>
    </xf>
    <xf numFmtId="0" fontId="9" fillId="4" borderId="0" xfId="0" applyFont="1" applyFill="1" applyAlignment="1">
      <alignment horizontal="right"/>
      <protection locked="0"/>
    </xf>
    <xf numFmtId="0" fontId="9" fillId="5" borderId="0" xfId="0" applyFont="1" applyFill="1">
      <alignment vertical="top"/>
      <protection locked="0"/>
    </xf>
    <xf numFmtId="0" fontId="8" fillId="5" borderId="5" xfId="0" applyFont="1" applyFill="1" applyBorder="1">
      <alignment vertical="top"/>
      <protection locked="0"/>
    </xf>
    <xf numFmtId="0" fontId="9" fillId="5" borderId="2" xfId="0" applyFont="1" applyFill="1" applyBorder="1">
      <alignment vertical="top"/>
      <protection locked="0"/>
    </xf>
    <xf numFmtId="0" fontId="9" fillId="5" borderId="1" xfId="0" applyFont="1" applyFill="1" applyBorder="1" applyAlignment="1">
      <alignment horizontal="right"/>
      <protection locked="0"/>
    </xf>
    <xf numFmtId="0" fontId="8" fillId="6" borderId="13" xfId="0" applyFont="1" applyFill="1" applyBorder="1" applyAlignment="1">
      <alignment horizontal="right"/>
      <protection locked="0"/>
    </xf>
    <xf numFmtId="0" fontId="8" fillId="6" borderId="5" xfId="0" applyFont="1" applyFill="1" applyBorder="1" applyAlignment="1">
      <alignment horizontal="right"/>
      <protection locked="0"/>
    </xf>
    <xf numFmtId="0" fontId="8" fillId="6" borderId="1" xfId="0" applyFont="1" applyFill="1" applyBorder="1" applyAlignment="1">
      <alignment horizontal="right"/>
      <protection locked="0"/>
    </xf>
    <xf numFmtId="0" fontId="9" fillId="6" borderId="5" xfId="0" applyFont="1" applyFill="1" applyBorder="1" applyAlignment="1">
      <alignment horizontal="right"/>
      <protection locked="0"/>
    </xf>
    <xf numFmtId="0" fontId="9" fillId="5" borderId="13" xfId="0" applyFont="1" applyFill="1" applyBorder="1" applyAlignment="1">
      <alignment horizontal="right"/>
      <protection locked="0"/>
    </xf>
    <xf numFmtId="0" fontId="9" fillId="6" borderId="0" xfId="0" applyFont="1" applyFill="1" applyAlignment="1">
      <alignment horizontal="left" wrapText="1"/>
      <protection locked="0"/>
    </xf>
    <xf numFmtId="0" fontId="9" fillId="6" borderId="3" xfId="0" applyFont="1" applyFill="1" applyBorder="1" applyAlignment="1">
      <alignment horizontal="right"/>
      <protection locked="0"/>
    </xf>
    <xf numFmtId="49" fontId="9" fillId="6" borderId="0" xfId="0" applyNumberFormat="1" applyFont="1" applyFill="1" applyAlignment="1">
      <alignment horizontal="right"/>
      <protection locked="0"/>
    </xf>
    <xf numFmtId="0" fontId="9" fillId="6" borderId="0" xfId="0" applyFont="1" applyFill="1" applyAlignment="1">
      <alignment horizontal="right"/>
      <protection locked="0"/>
    </xf>
    <xf numFmtId="0" fontId="9" fillId="6" borderId="8" xfId="0" applyFont="1" applyFill="1" applyBorder="1" applyAlignment="1">
      <alignment horizontal="right"/>
      <protection locked="0"/>
    </xf>
    <xf numFmtId="0" fontId="8" fillId="6" borderId="8" xfId="0" applyFont="1" applyFill="1" applyBorder="1" applyAlignment="1">
      <alignment horizontal="right"/>
      <protection locked="0"/>
    </xf>
    <xf numFmtId="49" fontId="9" fillId="6" borderId="8" xfId="0" applyNumberFormat="1" applyFont="1" applyFill="1" applyBorder="1" applyAlignment="1">
      <alignment horizontal="right"/>
      <protection locked="0"/>
    </xf>
    <xf numFmtId="0" fontId="45" fillId="0" borderId="0" xfId="1" applyAlignment="1" applyProtection="1">
      <protection locked="0"/>
    </xf>
    <xf numFmtId="0" fontId="43" fillId="0" borderId="0" xfId="0" applyFont="1" applyAlignment="1">
      <protection locked="0"/>
    </xf>
    <xf numFmtId="9" fontId="44" fillId="0" borderId="0" xfId="45" applyFont="1" applyAlignment="1" applyProtection="1">
      <alignment vertical="top"/>
      <protection locked="0"/>
    </xf>
    <xf numFmtId="9" fontId="44" fillId="0" borderId="0" xfId="0" applyNumberFormat="1" applyFont="1">
      <alignment vertical="top"/>
      <protection locked="0"/>
    </xf>
    <xf numFmtId="0" fontId="0" fillId="3" borderId="0" xfId="0" applyFill="1" applyAlignment="1">
      <alignment horizontal="left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5" borderId="0" xfId="0" applyFill="1" applyAlignment="1">
      <alignment horizontal="left" vertical="top"/>
      <protection locked="0"/>
    </xf>
    <xf numFmtId="14" fontId="10" fillId="3" borderId="0" xfId="0" applyNumberFormat="1" applyFont="1" applyFill="1" applyAlignment="1">
      <alignment horizontal="center"/>
      <protection locked="0"/>
    </xf>
    <xf numFmtId="0" fontId="0" fillId="5" borderId="0" xfId="0" applyFill="1" applyAlignment="1">
      <alignment horizontal="left" vertical="top" wrapText="1"/>
      <protection locked="0"/>
    </xf>
    <xf numFmtId="0" fontId="0" fillId="5" borderId="0" xfId="0" applyFill="1" applyAlignment="1">
      <alignment wrapText="1"/>
      <protection locked="0"/>
    </xf>
    <xf numFmtId="0" fontId="0" fillId="3" borderId="0" xfId="0" applyFill="1" applyAlignment="1">
      <alignment horizontal="center" vertical="top"/>
      <protection locked="0"/>
    </xf>
    <xf numFmtId="3" fontId="0" fillId="6" borderId="0" xfId="0" applyNumberFormat="1" applyFill="1" applyAlignment="1">
      <alignment horizontal="right" vertical="center" indent="1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left" vertical="top"/>
      <protection locked="0"/>
    </xf>
    <xf numFmtId="0" fontId="13" fillId="6" borderId="0" xfId="0" applyFont="1" applyFill="1" applyAlignment="1">
      <alignment horizontal="center" vertical="center"/>
      <protection locked="0"/>
    </xf>
    <xf numFmtId="0" fontId="0" fillId="5" borderId="0" xfId="0" applyFill="1" applyAlignment="1">
      <alignment horizontal="center"/>
      <protection locked="0"/>
    </xf>
    <xf numFmtId="0" fontId="0" fillId="5" borderId="28" xfId="0" applyFill="1" applyBorder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1" fillId="3" borderId="0" xfId="0" applyFont="1" applyFill="1" applyAlignment="1">
      <alignment horizontal="center"/>
      <protection locked="0"/>
    </xf>
    <xf numFmtId="14" fontId="15" fillId="0" borderId="0" xfId="0" applyNumberFormat="1" applyFont="1" applyAlignment="1">
      <alignment horizontal="center"/>
      <protection locked="0"/>
    </xf>
    <xf numFmtId="0" fontId="9" fillId="2" borderId="7" xfId="0" applyFont="1" applyFill="1" applyBorder="1" applyAlignment="1">
      <alignment horizontal="center" wrapText="1"/>
      <protection locked="0"/>
    </xf>
    <xf numFmtId="0" fontId="9" fillId="2" borderId="8" xfId="0" applyFont="1" applyFill="1" applyBorder="1" applyAlignment="1">
      <alignment horizontal="center" wrapText="1"/>
      <protection locked="0"/>
    </xf>
    <xf numFmtId="0" fontId="9" fillId="2" borderId="1" xfId="0" applyFont="1" applyFill="1" applyBorder="1" applyAlignment="1">
      <alignment horizontal="center" wrapText="1"/>
      <protection locked="0"/>
    </xf>
    <xf numFmtId="0" fontId="9" fillId="5" borderId="8" xfId="0" applyFont="1" applyFill="1" applyBorder="1" applyAlignment="1">
      <alignment horizontal="center" wrapText="1"/>
      <protection locked="0"/>
    </xf>
    <xf numFmtId="0" fontId="9" fillId="5" borderId="1" xfId="0" applyFont="1" applyFill="1" applyBorder="1" applyAlignment="1">
      <alignment horizontal="center" wrapText="1"/>
      <protection locked="0"/>
    </xf>
    <xf numFmtId="0" fontId="8" fillId="2" borderId="30" xfId="0" applyFont="1" applyFill="1" applyBorder="1" applyAlignment="1">
      <alignment horizontal="center" wrapText="1"/>
      <protection locked="0"/>
    </xf>
    <xf numFmtId="0" fontId="0" fillId="2" borderId="31" xfId="0" applyFill="1" applyBorder="1" applyAlignment="1">
      <alignment horizontal="center" wrapText="1"/>
      <protection locked="0"/>
    </xf>
    <xf numFmtId="0" fontId="11" fillId="5" borderId="6" xfId="0" applyFont="1" applyFill="1" applyBorder="1" applyAlignment="1">
      <alignment horizontal="center"/>
      <protection locked="0"/>
    </xf>
    <xf numFmtId="0" fontId="11" fillId="5" borderId="0" xfId="0" applyFont="1" applyFill="1" applyAlignment="1">
      <alignment horizontal="center"/>
      <protection locked="0"/>
    </xf>
    <xf numFmtId="0" fontId="8" fillId="5" borderId="5" xfId="0" applyFont="1" applyFill="1" applyBorder="1" applyAlignment="1">
      <alignment horizontal="center" wrapText="1"/>
      <protection locked="0"/>
    </xf>
    <xf numFmtId="0" fontId="8" fillId="5" borderId="1" xfId="0" applyFont="1" applyFill="1" applyBorder="1" applyAlignment="1">
      <alignment horizontal="center" wrapText="1"/>
      <protection locked="0"/>
    </xf>
    <xf numFmtId="0" fontId="8" fillId="5" borderId="0" xfId="0" applyFont="1" applyFill="1" applyAlignment="1">
      <alignment horizontal="center"/>
      <protection locked="0"/>
    </xf>
    <xf numFmtId="0" fontId="8" fillId="5" borderId="8" xfId="0" applyFont="1" applyFill="1" applyBorder="1" applyAlignment="1">
      <alignment horizontal="center"/>
      <protection locked="0"/>
    </xf>
    <xf numFmtId="0" fontId="8" fillId="2" borderId="0" xfId="0" applyFont="1" applyFill="1" applyAlignment="1">
      <alignment horizontal="center" wrapText="1"/>
      <protection locked="0"/>
    </xf>
    <xf numFmtId="0" fontId="8" fillId="2" borderId="8" xfId="0" applyFont="1" applyFill="1" applyBorder="1" applyAlignment="1">
      <alignment horizontal="center" wrapText="1"/>
      <protection locked="0"/>
    </xf>
    <xf numFmtId="0" fontId="8" fillId="5" borderId="16" xfId="0" applyFont="1" applyFill="1" applyBorder="1" applyAlignment="1">
      <alignment horizontal="center" wrapText="1"/>
      <protection locked="0"/>
    </xf>
    <xf numFmtId="0" fontId="8" fillId="5" borderId="24" xfId="0" applyFont="1" applyFill="1" applyBorder="1" applyAlignment="1">
      <alignment horizontal="center" wrapText="1"/>
      <protection locked="0"/>
    </xf>
    <xf numFmtId="0" fontId="8" fillId="5" borderId="6" xfId="0" applyFont="1" applyFill="1" applyBorder="1" applyAlignment="1">
      <alignment horizontal="center"/>
      <protection locked="0"/>
    </xf>
    <xf numFmtId="0" fontId="9" fillId="5" borderId="0" xfId="0" applyFont="1" applyFill="1" applyAlignment="1">
      <alignment horizontal="center"/>
      <protection locked="0"/>
    </xf>
    <xf numFmtId="0" fontId="9" fillId="5" borderId="8" xfId="0" applyFont="1" applyFill="1" applyBorder="1" applyAlignment="1">
      <alignment horizontal="center"/>
      <protection locked="0"/>
    </xf>
    <xf numFmtId="0" fontId="8" fillId="2" borderId="0" xfId="0" applyFont="1" applyFill="1" applyAlignment="1">
      <alignment horizontal="center"/>
      <protection locked="0"/>
    </xf>
    <xf numFmtId="0" fontId="8" fillId="2" borderId="8" xfId="0" applyFont="1" applyFill="1" applyBorder="1" applyAlignment="1">
      <alignment horizontal="center"/>
      <protection locked="0"/>
    </xf>
    <xf numFmtId="0" fontId="8" fillId="5" borderId="16" xfId="0" applyFont="1" applyFill="1" applyBorder="1" applyAlignment="1">
      <alignment horizontal="center"/>
      <protection locked="0"/>
    </xf>
    <xf numFmtId="0" fontId="8" fillId="5" borderId="24" xfId="0" applyFont="1" applyFill="1" applyBorder="1" applyAlignment="1">
      <alignment horizontal="center"/>
      <protection locked="0"/>
    </xf>
    <xf numFmtId="0" fontId="8" fillId="2" borderId="31" xfId="0" applyFont="1" applyFill="1" applyBorder="1" applyAlignment="1">
      <alignment horizontal="center" wrapText="1"/>
      <protection locked="0"/>
    </xf>
    <xf numFmtId="0" fontId="8" fillId="5" borderId="0" xfId="0" applyFont="1" applyFill="1" applyAlignment="1">
      <alignment horizontal="center" wrapText="1"/>
      <protection locked="0"/>
    </xf>
    <xf numFmtId="0" fontId="8" fillId="5" borderId="8" xfId="0" applyFont="1" applyFill="1" applyBorder="1" applyAlignment="1">
      <alignment horizontal="center" wrapText="1"/>
      <protection locked="0"/>
    </xf>
    <xf numFmtId="0" fontId="11" fillId="6" borderId="6" xfId="0" applyFont="1" applyFill="1" applyBorder="1" applyAlignment="1">
      <alignment horizontal="center"/>
      <protection locked="0"/>
    </xf>
    <xf numFmtId="0" fontId="11" fillId="6" borderId="0" xfId="0" applyFont="1" applyFill="1" applyAlignment="1">
      <alignment horizontal="center"/>
      <protection locked="0"/>
    </xf>
    <xf numFmtId="0" fontId="9" fillId="6" borderId="0" xfId="0" applyFont="1" applyFill="1" applyAlignment="1">
      <alignment horizontal="center" vertical="center" textRotation="180"/>
      <protection locked="0"/>
    </xf>
    <xf numFmtId="0" fontId="9" fillId="6" borderId="8" xfId="0" applyFont="1" applyFill="1" applyBorder="1" applyAlignment="1">
      <alignment horizontal="center" vertical="center" textRotation="180"/>
      <protection locked="0"/>
    </xf>
    <xf numFmtId="0" fontId="8" fillId="6" borderId="0" xfId="0" applyFont="1" applyFill="1" applyAlignment="1">
      <alignment horizontal="center" vertical="center" textRotation="180" wrapText="1"/>
      <protection locked="0"/>
    </xf>
    <xf numFmtId="0" fontId="8" fillId="6" borderId="8" xfId="0" applyFont="1" applyFill="1" applyBorder="1" applyAlignment="1">
      <alignment horizontal="center" vertical="center" textRotation="180" wrapText="1"/>
      <protection locked="0"/>
    </xf>
    <xf numFmtId="0" fontId="8" fillId="2" borderId="0" xfId="0" applyFont="1" applyFill="1" applyAlignment="1">
      <alignment horizontal="center" vertical="center" textRotation="180" wrapText="1"/>
      <protection locked="0"/>
    </xf>
    <xf numFmtId="0" fontId="8" fillId="2" borderId="8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/>
      <protection locked="0"/>
    </xf>
    <xf numFmtId="0" fontId="8" fillId="2" borderId="0" xfId="0" applyFont="1" applyFill="1" applyAlignment="1">
      <alignment horizontal="center" vertical="center" textRotation="180"/>
      <protection locked="0"/>
    </xf>
    <xf numFmtId="0" fontId="8" fillId="2" borderId="8" xfId="0" applyFont="1" applyFill="1" applyBorder="1" applyAlignment="1">
      <alignment horizontal="center" vertical="center" textRotation="180"/>
      <protection locked="0"/>
    </xf>
    <xf numFmtId="0" fontId="9" fillId="6" borderId="5" xfId="0" applyFont="1" applyFill="1" applyBorder="1" applyAlignment="1">
      <alignment horizontal="center" wrapText="1"/>
      <protection locked="0"/>
    </xf>
    <xf numFmtId="0" fontId="9" fillId="6" borderId="1" xfId="0" applyFont="1" applyFill="1" applyBorder="1" applyAlignment="1">
      <alignment horizontal="center" wrapText="1"/>
      <protection locked="0"/>
    </xf>
    <xf numFmtId="0" fontId="8" fillId="2" borderId="6" xfId="0" applyFont="1" applyFill="1" applyBorder="1" applyAlignment="1">
      <alignment horizontal="center" vertical="center" textRotation="180" wrapText="1"/>
      <protection locked="0"/>
    </xf>
    <xf numFmtId="0" fontId="8" fillId="2" borderId="7" xfId="0" applyFont="1" applyFill="1" applyBorder="1" applyAlignment="1">
      <alignment horizontal="center" vertical="center" textRotation="180" wrapText="1"/>
      <protection locked="0"/>
    </xf>
    <xf numFmtId="0" fontId="9" fillId="6" borderId="7" xfId="0" applyFont="1" applyFill="1" applyBorder="1" applyAlignment="1">
      <alignment horizontal="center" wrapText="1"/>
      <protection locked="0"/>
    </xf>
    <xf numFmtId="0" fontId="10" fillId="6" borderId="0" xfId="0" applyFont="1" applyFill="1" applyAlignment="1">
      <alignment horizontal="center"/>
      <protection locked="0"/>
    </xf>
    <xf numFmtId="14" fontId="15" fillId="3" borderId="0" xfId="0" applyNumberFormat="1" applyFont="1" applyFill="1" applyAlignment="1">
      <alignment horizontal="center"/>
      <protection locked="0"/>
    </xf>
  </cellXfs>
  <cellStyles count="114">
    <cellStyle name="20 % - Aksentti1" xfId="18" builtinId="30" customBuiltin="1"/>
    <cellStyle name="20 % - Aksentti1 2" xfId="48" xr:uid="{00000000-0005-0000-0000-000000000000}"/>
    <cellStyle name="20 % - Aksentti1 3" xfId="64" xr:uid="{00000000-0005-0000-0000-000001000000}"/>
    <cellStyle name="20 % - Aksentti1 4" xfId="78" xr:uid="{00000000-0005-0000-0000-000002000000}"/>
    <cellStyle name="20 % - Aksentti1 5" xfId="92" xr:uid="{00000000-0005-0000-0000-000003000000}"/>
    <cellStyle name="20 % - Aksentti2" xfId="22" builtinId="34" customBuiltin="1"/>
    <cellStyle name="20 % - Aksentti2 2" xfId="50" xr:uid="{00000000-0005-0000-0000-000004000000}"/>
    <cellStyle name="20 % - Aksentti2 3" xfId="66" xr:uid="{00000000-0005-0000-0000-000005000000}"/>
    <cellStyle name="20 % - Aksentti2 4" xfId="80" xr:uid="{00000000-0005-0000-0000-000006000000}"/>
    <cellStyle name="20 % - Aksentti2 5" xfId="94" xr:uid="{00000000-0005-0000-0000-000007000000}"/>
    <cellStyle name="20 % - Aksentti3" xfId="26" builtinId="38" customBuiltin="1"/>
    <cellStyle name="20 % - Aksentti3 2" xfId="52" xr:uid="{00000000-0005-0000-0000-000008000000}"/>
    <cellStyle name="20 % - Aksentti3 3" xfId="68" xr:uid="{00000000-0005-0000-0000-000009000000}"/>
    <cellStyle name="20 % - Aksentti3 4" xfId="82" xr:uid="{00000000-0005-0000-0000-00000A000000}"/>
    <cellStyle name="20 % - Aksentti3 5" xfId="96" xr:uid="{00000000-0005-0000-0000-00000B000000}"/>
    <cellStyle name="20 % - Aksentti4" xfId="30" builtinId="42" customBuiltin="1"/>
    <cellStyle name="20 % - Aksentti4 2" xfId="54" xr:uid="{00000000-0005-0000-0000-00000C000000}"/>
    <cellStyle name="20 % - Aksentti4 3" xfId="70" xr:uid="{00000000-0005-0000-0000-00000D000000}"/>
    <cellStyle name="20 % - Aksentti4 4" xfId="84" xr:uid="{00000000-0005-0000-0000-00000E000000}"/>
    <cellStyle name="20 % - Aksentti4 5" xfId="98" xr:uid="{00000000-0005-0000-0000-00000F000000}"/>
    <cellStyle name="20 % - Aksentti5" xfId="34" builtinId="46" customBuiltin="1"/>
    <cellStyle name="20 % - Aksentti5 2" xfId="56" xr:uid="{00000000-0005-0000-0000-000010000000}"/>
    <cellStyle name="20 % - Aksentti5 3" xfId="72" xr:uid="{00000000-0005-0000-0000-000011000000}"/>
    <cellStyle name="20 % - Aksentti5 4" xfId="86" xr:uid="{00000000-0005-0000-0000-000012000000}"/>
    <cellStyle name="20 % - Aksentti5 5" xfId="100" xr:uid="{00000000-0005-0000-0000-000013000000}"/>
    <cellStyle name="20 % - Aksentti6" xfId="38" builtinId="50" customBuiltin="1"/>
    <cellStyle name="20 % - Aksentti6 2" xfId="58" xr:uid="{00000000-0005-0000-0000-000014000000}"/>
    <cellStyle name="20 % - Aksentti6 3" xfId="74" xr:uid="{00000000-0005-0000-0000-000015000000}"/>
    <cellStyle name="20 % - Aksentti6 4" xfId="88" xr:uid="{00000000-0005-0000-0000-000016000000}"/>
    <cellStyle name="20 % - Aksentti6 5" xfId="102" xr:uid="{00000000-0005-0000-0000-000017000000}"/>
    <cellStyle name="40 % - Aksentti1" xfId="19" builtinId="31" customBuiltin="1"/>
    <cellStyle name="40 % - Aksentti1 2" xfId="49" xr:uid="{00000000-0005-0000-0000-00001E000000}"/>
    <cellStyle name="40 % - Aksentti1 3" xfId="65" xr:uid="{00000000-0005-0000-0000-00001F000000}"/>
    <cellStyle name="40 % - Aksentti1 4" xfId="79" xr:uid="{00000000-0005-0000-0000-000020000000}"/>
    <cellStyle name="40 % - Aksentti1 5" xfId="93" xr:uid="{00000000-0005-0000-0000-000021000000}"/>
    <cellStyle name="40 % - Aksentti2" xfId="23" builtinId="35" customBuiltin="1"/>
    <cellStyle name="40 % - Aksentti2 2" xfId="51" xr:uid="{00000000-0005-0000-0000-000022000000}"/>
    <cellStyle name="40 % - Aksentti2 3" xfId="67" xr:uid="{00000000-0005-0000-0000-000023000000}"/>
    <cellStyle name="40 % - Aksentti2 4" xfId="81" xr:uid="{00000000-0005-0000-0000-000024000000}"/>
    <cellStyle name="40 % - Aksentti2 5" xfId="95" xr:uid="{00000000-0005-0000-0000-000025000000}"/>
    <cellStyle name="40 % - Aksentti3" xfId="27" builtinId="39" customBuiltin="1"/>
    <cellStyle name="40 % - Aksentti3 2" xfId="53" xr:uid="{00000000-0005-0000-0000-000026000000}"/>
    <cellStyle name="40 % - Aksentti3 3" xfId="69" xr:uid="{00000000-0005-0000-0000-000027000000}"/>
    <cellStyle name="40 % - Aksentti3 4" xfId="83" xr:uid="{00000000-0005-0000-0000-000028000000}"/>
    <cellStyle name="40 % - Aksentti3 5" xfId="97" xr:uid="{00000000-0005-0000-0000-000029000000}"/>
    <cellStyle name="40 % - Aksentti4" xfId="31" builtinId="43" customBuiltin="1"/>
    <cellStyle name="40 % - Aksentti4 2" xfId="55" xr:uid="{00000000-0005-0000-0000-00002A000000}"/>
    <cellStyle name="40 % - Aksentti4 3" xfId="71" xr:uid="{00000000-0005-0000-0000-00002B000000}"/>
    <cellStyle name="40 % - Aksentti4 4" xfId="85" xr:uid="{00000000-0005-0000-0000-00002C000000}"/>
    <cellStyle name="40 % - Aksentti4 5" xfId="99" xr:uid="{00000000-0005-0000-0000-00002D000000}"/>
    <cellStyle name="40 % - Aksentti5" xfId="35" builtinId="47" customBuiltin="1"/>
    <cellStyle name="40 % - Aksentti5 2" xfId="57" xr:uid="{00000000-0005-0000-0000-00002E000000}"/>
    <cellStyle name="40 % - Aksentti5 3" xfId="73" xr:uid="{00000000-0005-0000-0000-00002F000000}"/>
    <cellStyle name="40 % - Aksentti5 4" xfId="87" xr:uid="{00000000-0005-0000-0000-000030000000}"/>
    <cellStyle name="40 % - Aksentti5 5" xfId="101" xr:uid="{00000000-0005-0000-0000-000031000000}"/>
    <cellStyle name="40 % - Aksentti6" xfId="39" builtinId="51" customBuiltin="1"/>
    <cellStyle name="40 % - Aksentti6 2" xfId="59" xr:uid="{00000000-0005-0000-0000-000032000000}"/>
    <cellStyle name="40 % - Aksentti6 3" xfId="75" xr:uid="{00000000-0005-0000-0000-000033000000}"/>
    <cellStyle name="40 % - Aksentti6 4" xfId="89" xr:uid="{00000000-0005-0000-0000-000034000000}"/>
    <cellStyle name="40 % - Aksentti6 5" xfId="103" xr:uid="{00000000-0005-0000-0000-000035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Avattu hyperlinkki" xfId="43" builtinId="9" customBuiltin="1"/>
    <cellStyle name="Avattu hyperlinkki 2" xfId="61" xr:uid="{00000000-0005-0000-0000-000048000000}"/>
    <cellStyle name="Huomautus 2" xfId="41" xr:uid="{00000000-0005-0000-0000-000053000000}"/>
    <cellStyle name="Huomautus 3" xfId="47" xr:uid="{00000000-0005-0000-0000-000054000000}"/>
    <cellStyle name="Huomautus 4" xfId="63" xr:uid="{00000000-0005-0000-0000-000055000000}"/>
    <cellStyle name="Huomautus 5" xfId="77" xr:uid="{00000000-0005-0000-0000-000056000000}"/>
    <cellStyle name="Huomautus 6" xfId="91" xr:uid="{00000000-0005-0000-0000-000057000000}"/>
    <cellStyle name="Huono" xfId="7" builtinId="27" customBuiltin="1"/>
    <cellStyle name="Hyperlinkki" xfId="42" builtinId="8" customBuiltin="1"/>
    <cellStyle name="Hyperlinkki 2" xfId="60" xr:uid="{00000000-0005-0000-0000-000059000000}"/>
    <cellStyle name="Hyvä" xfId="6" builtinId="26" customBuiltin="1"/>
    <cellStyle name="Laskenta" xfId="11" builtinId="22" customBuiltin="1"/>
    <cellStyle name="Linkitetty solu" xfId="12" builtinId="24" hidden="1" customBuiltin="1"/>
    <cellStyle name="Neutraali" xfId="8" builtinId="28" customBuiltin="1"/>
    <cellStyle name="Normaali" xfId="0" builtinId="0" customBuiltin="1"/>
    <cellStyle name="Normaali 2" xfId="44" xr:uid="{00000000-0005-0000-0000-00005D000000}"/>
    <cellStyle name="Normaali 3" xfId="46" xr:uid="{00000000-0005-0000-0000-00005E000000}"/>
    <cellStyle name="Normaali 4" xfId="62" xr:uid="{00000000-0005-0000-0000-00005F000000}"/>
    <cellStyle name="Normaali 5" xfId="76" xr:uid="{00000000-0005-0000-0000-000060000000}"/>
    <cellStyle name="Normaali 6" xfId="90" xr:uid="{00000000-0005-0000-0000-000061000000}"/>
    <cellStyle name="Normal 2" xfId="113" xr:uid="{00000000-0005-0000-0000-000063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5" builtinId="5"/>
    <cellStyle name="Selittävä teksti" xfId="15" builtinId="53" hidden="1" customBuiltin="1"/>
    <cellStyle name="Source" xfId="109" xr:uid="{00000000-0005-0000-0000-000066000000}"/>
    <cellStyle name="Subtitle" xfId="107" xr:uid="{00000000-0005-0000-0000-000067000000}"/>
    <cellStyle name="Summa" xfId="16" builtinId="25" customBuiltin="1"/>
    <cellStyle name="Syöttö" xfId="9" builtinId="20" customBuiltin="1"/>
    <cellStyle name="Table heading" xfId="110" xr:uid="{00000000-0005-0000-0000-000068000000}"/>
    <cellStyle name="Table heading 2" xfId="112" xr:uid="{00000000-0005-0000-0000-000069000000}"/>
    <cellStyle name="Table heading line" xfId="104" xr:uid="{00000000-0005-0000-0000-00006A000000}"/>
    <cellStyle name="Table highlight" xfId="105" xr:uid="{00000000-0005-0000-0000-00006B000000}"/>
    <cellStyle name="Table text line" xfId="106" xr:uid="{00000000-0005-0000-0000-00006C000000}"/>
    <cellStyle name="Table text line 2" xfId="111" xr:uid="{00000000-0005-0000-0000-00006D000000}"/>
    <cellStyle name="Table text no line" xfId="108" xr:uid="{00000000-0005-0000-0000-00006E000000}"/>
    <cellStyle name="Tarkistussolu" xfId="13" builtinId="23" hidden="1" customBuiltin="1"/>
    <cellStyle name="Tulostus" xfId="10" builtinId="21" hidden="1" customBuiltin="1"/>
    <cellStyle name="Varoitusteksti" xfId="14" builtinId="11" customBuiltin="1"/>
  </cellStyles>
  <dxfs count="2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2964959568699"/>
          <c:y val="0.135902771518814"/>
          <c:w val="0.76549865229111402"/>
          <c:h val="0.795132633363810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AjankoOlosuh'!$C$11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AjankoOlosuh'!$N$13:$N$35</c:f>
              <c:numCache>
                <c:formatCode>#,##0</c:formatCode>
                <c:ptCount val="23"/>
                <c:pt idx="0">
                  <c:v>23070</c:v>
                </c:pt>
                <c:pt idx="1">
                  <c:v>21659</c:v>
                </c:pt>
                <c:pt idx="2">
                  <c:v>22507</c:v>
                </c:pt>
                <c:pt idx="3">
                  <c:v>20899</c:v>
                </c:pt>
                <c:pt idx="4">
                  <c:v>22372</c:v>
                </c:pt>
                <c:pt idx="6">
                  <c:v>19474</c:v>
                </c:pt>
                <c:pt idx="7">
                  <c:v>20519</c:v>
                </c:pt>
                <c:pt idx="8">
                  <c:v>19913</c:v>
                </c:pt>
                <c:pt idx="9">
                  <c:v>21667</c:v>
                </c:pt>
                <c:pt idx="10">
                  <c:v>20897</c:v>
                </c:pt>
                <c:pt idx="12">
                  <c:v>18672</c:v>
                </c:pt>
                <c:pt idx="13">
                  <c:v>19225</c:v>
                </c:pt>
                <c:pt idx="14">
                  <c:v>20221</c:v>
                </c:pt>
                <c:pt idx="15">
                  <c:v>19634</c:v>
                </c:pt>
                <c:pt idx="16">
                  <c:v>19075</c:v>
                </c:pt>
                <c:pt idx="18">
                  <c:v>18850</c:v>
                </c:pt>
                <c:pt idx="19">
                  <c:v>20375</c:v>
                </c:pt>
                <c:pt idx="20">
                  <c:v>19703</c:v>
                </c:pt>
                <c:pt idx="21">
                  <c:v>20466</c:v>
                </c:pt>
                <c:pt idx="22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9-43F0-ABC9-E786FD3BDA6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AjankoOlosuh'!$O$13:$O$35</c:f>
              <c:numCache>
                <c:formatCode>#,##0</c:formatCode>
                <c:ptCount val="23"/>
                <c:pt idx="0">
                  <c:v>3336</c:v>
                </c:pt>
                <c:pt idx="1">
                  <c:v>3390</c:v>
                </c:pt>
                <c:pt idx="2">
                  <c:v>3546</c:v>
                </c:pt>
                <c:pt idx="3">
                  <c:v>3570</c:v>
                </c:pt>
                <c:pt idx="4">
                  <c:v>3522</c:v>
                </c:pt>
                <c:pt idx="6">
                  <c:v>3300</c:v>
                </c:pt>
                <c:pt idx="7">
                  <c:v>3368</c:v>
                </c:pt>
                <c:pt idx="8">
                  <c:v>3885</c:v>
                </c:pt>
                <c:pt idx="9">
                  <c:v>4262</c:v>
                </c:pt>
                <c:pt idx="10">
                  <c:v>4067</c:v>
                </c:pt>
                <c:pt idx="12">
                  <c:v>4572</c:v>
                </c:pt>
                <c:pt idx="13">
                  <c:v>5010</c:v>
                </c:pt>
                <c:pt idx="14">
                  <c:v>5022</c:v>
                </c:pt>
                <c:pt idx="15">
                  <c:v>5067</c:v>
                </c:pt>
                <c:pt idx="16">
                  <c:v>5532</c:v>
                </c:pt>
                <c:pt idx="18">
                  <c:v>3759</c:v>
                </c:pt>
                <c:pt idx="19">
                  <c:v>4002</c:v>
                </c:pt>
                <c:pt idx="20">
                  <c:v>3863</c:v>
                </c:pt>
                <c:pt idx="21">
                  <c:v>4399</c:v>
                </c:pt>
                <c:pt idx="22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9-43F0-ABC9-E786FD3BDA6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AjankoOlosuh'!$E$13:$E$35</c:f>
              <c:numCache>
                <c:formatCode>0</c:formatCode>
                <c:ptCount val="23"/>
                <c:pt idx="0">
                  <c:v>26406</c:v>
                </c:pt>
                <c:pt idx="1">
                  <c:v>25049</c:v>
                </c:pt>
                <c:pt idx="2">
                  <c:v>26053</c:v>
                </c:pt>
                <c:pt idx="3">
                  <c:v>24469</c:v>
                </c:pt>
                <c:pt idx="4">
                  <c:v>25894</c:v>
                </c:pt>
                <c:pt idx="6">
                  <c:v>22774</c:v>
                </c:pt>
                <c:pt idx="7">
                  <c:v>23887</c:v>
                </c:pt>
                <c:pt idx="8">
                  <c:v>23798</c:v>
                </c:pt>
                <c:pt idx="9">
                  <c:v>25929</c:v>
                </c:pt>
                <c:pt idx="10">
                  <c:v>24964</c:v>
                </c:pt>
                <c:pt idx="12">
                  <c:v>23244</c:v>
                </c:pt>
                <c:pt idx="13">
                  <c:v>24235</c:v>
                </c:pt>
                <c:pt idx="14">
                  <c:v>25243</c:v>
                </c:pt>
                <c:pt idx="15">
                  <c:v>24701</c:v>
                </c:pt>
                <c:pt idx="16">
                  <c:v>24607</c:v>
                </c:pt>
                <c:pt idx="18">
                  <c:v>22609</c:v>
                </c:pt>
                <c:pt idx="19">
                  <c:v>24377</c:v>
                </c:pt>
                <c:pt idx="20">
                  <c:v>23566</c:v>
                </c:pt>
                <c:pt idx="21">
                  <c:v>24865</c:v>
                </c:pt>
                <c:pt idx="22">
                  <c:v>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9-43F0-ABC9-E786FD3B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233168"/>
        <c:axId val="182161424"/>
      </c:barChart>
      <c:catAx>
        <c:axId val="182233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16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161424"/>
        <c:scaling>
          <c:orientation val="minMax"/>
          <c:max val="35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0053908355797"/>
              <c:y val="1.01419878296146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233168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690026954178498E-2"/>
          <c:y val="0.94929091267243204"/>
          <c:w val="0.89487870619946197"/>
          <c:h val="4.46247464503041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39451628599"/>
          <c:y val="0.19017219810140601"/>
          <c:w val="0.70533023322735999"/>
          <c:h val="0.66534942477985004"/>
        </c:manualLayout>
      </c:layout>
      <c:barChart>
        <c:barDir val="bar"/>
        <c:grouping val="clustered"/>
        <c:varyColors val="0"/>
        <c:ser>
          <c:idx val="1"/>
          <c:order val="0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IkäKeli'!$G$144:$G$149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A3-89C8-F953773A63D9}"/>
            </c:ext>
          </c:extLst>
        </c:ser>
        <c:ser>
          <c:idx val="0"/>
          <c:order val="1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IkäKeli'!$F$144:$F$149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A3-89C8-F953773A63D9}"/>
            </c:ext>
          </c:extLst>
        </c:ser>
        <c:ser>
          <c:idx val="2"/>
          <c:order val="2"/>
          <c:tx>
            <c:v>Vahingot yhteensä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IkäKeli'!$H$144:$H$149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A3-89C8-F953773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5050624"/>
        <c:axId val="175052672"/>
      </c:barChart>
      <c:catAx>
        <c:axId val="17505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0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52672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Vahinkoa / 1000 ajokorttia
Henkilövahinkoa / 1000 ajokorttia</a:t>
                </a:r>
              </a:p>
            </c:rich>
          </c:tx>
          <c:layout>
            <c:manualLayout>
              <c:xMode val="edge"/>
              <c:yMode val="edge"/>
              <c:x val="0.21630126955133899"/>
              <c:y val="1.501501501501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050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18929161270006E-2"/>
          <c:y val="0.86295925626119796"/>
          <c:w val="0.80495713492732501"/>
          <c:h val="0.1303873230799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50010818464"/>
          <c:y val="4.62428398251781E-2"/>
          <c:w val="0.85399052120128904"/>
          <c:h val="0.6213881601508309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'Trendit Vammautuminen'!$B$99</c:f>
              <c:strCache>
                <c:ptCount val="1"/>
                <c:pt idx="0">
                  <c:v>Lievästi vammautuneet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Vammautuminen'!$C$99:$N$99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</c:v>
                </c:pt>
                <c:pt idx="5">
                  <c:v>13.4</c:v>
                </c:pt>
                <c:pt idx="6">
                  <c:v>14.8</c:v>
                </c:pt>
                <c:pt idx="7">
                  <c:v>24.6</c:v>
                </c:pt>
                <c:pt idx="8">
                  <c:v>25.6</c:v>
                </c:pt>
                <c:pt idx="9">
                  <c:v>33.799999999999997</c:v>
                </c:pt>
                <c:pt idx="10">
                  <c:v>24.7</c:v>
                </c:pt>
                <c:pt idx="1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E24-A6F7-ACBC4AD18F5E}"/>
            </c:ext>
          </c:extLst>
        </c:ser>
        <c:ser>
          <c:idx val="1"/>
          <c:order val="1"/>
          <c:tx>
            <c:strRef>
              <c:f>'Trendit Vammautuminen'!$B$98</c:f>
              <c:strCache>
                <c:ptCount val="1"/>
                <c:pt idx="0">
                  <c:v>Vaikeasti vammautuneet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Vammautuminen'!$C$98:$N$98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1.5</c:v>
                </c:pt>
                <c:pt idx="9">
                  <c:v>0.7</c:v>
                </c:pt>
                <c:pt idx="10">
                  <c:v>1.4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7-4E24-A6F7-ACBC4AD18F5E}"/>
            </c:ext>
          </c:extLst>
        </c:ser>
        <c:ser>
          <c:idx val="0"/>
          <c:order val="2"/>
          <c:tx>
            <c:strRef>
              <c:f>'Trendit Vammautuminen'!$B$97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Vammautuminen'!$C$97:$N$97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1.1000000000000001</c:v>
                </c:pt>
                <c:pt idx="9">
                  <c:v>0.3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7-4E24-A6F7-ACBC4AD18F5E}"/>
            </c:ext>
          </c:extLst>
        </c:ser>
        <c:ser>
          <c:idx val="3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Vammautuminen'!$C$100:$N$100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7.1</c:v>
                </c:pt>
                <c:pt idx="5">
                  <c:v>13.5</c:v>
                </c:pt>
                <c:pt idx="6">
                  <c:v>15.2</c:v>
                </c:pt>
                <c:pt idx="7">
                  <c:v>24.9</c:v>
                </c:pt>
                <c:pt idx="8">
                  <c:v>28.1</c:v>
                </c:pt>
                <c:pt idx="9">
                  <c:v>34.799999999999997</c:v>
                </c:pt>
                <c:pt idx="10">
                  <c:v>27.3</c:v>
                </c:pt>
                <c:pt idx="1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7-4E24-A6F7-ACBC4AD18F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237552"/>
        <c:axId val="213239184"/>
      </c:barChart>
      <c:catAx>
        <c:axId val="21323755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3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39184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2.2071307300509699E-2"/>
              <c:y val="0.161850014412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375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05093378607805E-2"/>
          <c:y val="0.92774687846100601"/>
          <c:w val="0.91850665525892405"/>
          <c:h val="6.35838150289017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4" r="0.750000000000004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8472420254599"/>
          <c:y val="0.104838847287214"/>
          <c:w val="0.78092881781675105"/>
          <c:h val="0.80242040808290205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Vammautuminen'!$AP$39:$AP$73</c:f>
              <c:numCache>
                <c:formatCode>0.0</c:formatCode>
                <c:ptCount val="35"/>
                <c:pt idx="0">
                  <c:v>6.4</c:v>
                </c:pt>
                <c:pt idx="1">
                  <c:v>6.3</c:v>
                </c:pt>
                <c:pt idx="2">
                  <c:v>6.4</c:v>
                </c:pt>
                <c:pt idx="3">
                  <c:v>6.4</c:v>
                </c:pt>
                <c:pt idx="4">
                  <c:v>7.5</c:v>
                </c:pt>
                <c:pt idx="6">
                  <c:v>15.3</c:v>
                </c:pt>
                <c:pt idx="7">
                  <c:v>16.8</c:v>
                </c:pt>
                <c:pt idx="8">
                  <c:v>16.5</c:v>
                </c:pt>
                <c:pt idx="9">
                  <c:v>18.3</c:v>
                </c:pt>
                <c:pt idx="10">
                  <c:v>19</c:v>
                </c:pt>
                <c:pt idx="12">
                  <c:v>26.7</c:v>
                </c:pt>
                <c:pt idx="13">
                  <c:v>29</c:v>
                </c:pt>
                <c:pt idx="14">
                  <c:v>32.200000000000003</c:v>
                </c:pt>
                <c:pt idx="15">
                  <c:v>38</c:v>
                </c:pt>
                <c:pt idx="16">
                  <c:v>38.299999999999997</c:v>
                </c:pt>
                <c:pt idx="18">
                  <c:v>50.8</c:v>
                </c:pt>
                <c:pt idx="19">
                  <c:v>54.5</c:v>
                </c:pt>
                <c:pt idx="20">
                  <c:v>55.1</c:v>
                </c:pt>
                <c:pt idx="21">
                  <c:v>56.9</c:v>
                </c:pt>
                <c:pt idx="22">
                  <c:v>56.5</c:v>
                </c:pt>
                <c:pt idx="24">
                  <c:v>76.2</c:v>
                </c:pt>
                <c:pt idx="25">
                  <c:v>82</c:v>
                </c:pt>
                <c:pt idx="26">
                  <c:v>71.7</c:v>
                </c:pt>
                <c:pt idx="27">
                  <c:v>75.900000000000006</c:v>
                </c:pt>
                <c:pt idx="28">
                  <c:v>77.900000000000006</c:v>
                </c:pt>
                <c:pt idx="30">
                  <c:v>79.400000000000006</c:v>
                </c:pt>
                <c:pt idx="31">
                  <c:v>78.400000000000006</c:v>
                </c:pt>
                <c:pt idx="32">
                  <c:v>81.400000000000006</c:v>
                </c:pt>
                <c:pt idx="33">
                  <c:v>79.8</c:v>
                </c:pt>
                <c:pt idx="3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24C-8A11-BC821B532FE9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Vammautuminen'!$AQ$39:$AQ$73</c:f>
              <c:numCache>
                <c:formatCode>0.0</c:formatCode>
                <c:ptCount val="3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0.7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1</c:v>
                </c:pt>
                <c:pt idx="22">
                  <c:v>1.3</c:v>
                </c:pt>
                <c:pt idx="24">
                  <c:v>2.9</c:v>
                </c:pt>
                <c:pt idx="25">
                  <c:v>2.7</c:v>
                </c:pt>
                <c:pt idx="26">
                  <c:v>3.6</c:v>
                </c:pt>
                <c:pt idx="27">
                  <c:v>2.2999999999999998</c:v>
                </c:pt>
                <c:pt idx="28">
                  <c:v>2.8</c:v>
                </c:pt>
                <c:pt idx="30">
                  <c:v>3.5</c:v>
                </c:pt>
                <c:pt idx="31">
                  <c:v>3.4</c:v>
                </c:pt>
                <c:pt idx="32">
                  <c:v>4.3</c:v>
                </c:pt>
                <c:pt idx="33">
                  <c:v>3.7</c:v>
                </c:pt>
                <c:pt idx="3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4-424C-8A11-BC821B532FE9}"/>
            </c:ext>
          </c:extLst>
        </c:ser>
        <c:ser>
          <c:idx val="0"/>
          <c:order val="2"/>
          <c:tx>
            <c:strRef>
              <c:f>'Trendit Vammautuminen'!$AR$37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Vammautuminen'!$AR$39:$AR$73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0.4</c:v>
                </c:pt>
                <c:pt idx="16">
                  <c:v>0.2</c:v>
                </c:pt>
                <c:pt idx="18">
                  <c:v>0.3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0.5</c:v>
                </c:pt>
                <c:pt idx="24">
                  <c:v>2.1</c:v>
                </c:pt>
                <c:pt idx="25">
                  <c:v>2.1</c:v>
                </c:pt>
                <c:pt idx="26">
                  <c:v>2.5</c:v>
                </c:pt>
                <c:pt idx="27">
                  <c:v>1.7</c:v>
                </c:pt>
                <c:pt idx="28">
                  <c:v>1.4</c:v>
                </c:pt>
                <c:pt idx="30">
                  <c:v>3</c:v>
                </c:pt>
                <c:pt idx="31">
                  <c:v>1.9</c:v>
                </c:pt>
                <c:pt idx="32">
                  <c:v>3.7</c:v>
                </c:pt>
                <c:pt idx="33">
                  <c:v>1.9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4-424C-8A11-BC821B532FE9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Vammautuminen'!$F$39:$F$73</c:f>
              <c:numCache>
                <c:formatCode>0.0</c:formatCode>
                <c:ptCount val="35"/>
                <c:pt idx="0">
                  <c:v>6.7</c:v>
                </c:pt>
                <c:pt idx="1">
                  <c:v>6.3999999999999995</c:v>
                </c:pt>
                <c:pt idx="2">
                  <c:v>6.6000000000000005</c:v>
                </c:pt>
                <c:pt idx="3">
                  <c:v>6.5</c:v>
                </c:pt>
                <c:pt idx="4">
                  <c:v>7.7</c:v>
                </c:pt>
                <c:pt idx="6">
                  <c:v>15.700000000000001</c:v>
                </c:pt>
                <c:pt idx="7">
                  <c:v>17.2</c:v>
                </c:pt>
                <c:pt idx="8">
                  <c:v>16.899999999999999</c:v>
                </c:pt>
                <c:pt idx="9">
                  <c:v>18.7</c:v>
                </c:pt>
                <c:pt idx="10">
                  <c:v>19.5</c:v>
                </c:pt>
                <c:pt idx="12">
                  <c:v>27.5</c:v>
                </c:pt>
                <c:pt idx="13">
                  <c:v>29.7</c:v>
                </c:pt>
                <c:pt idx="14">
                  <c:v>33</c:v>
                </c:pt>
                <c:pt idx="15">
                  <c:v>38.9</c:v>
                </c:pt>
                <c:pt idx="16">
                  <c:v>39.199999999999996</c:v>
                </c:pt>
                <c:pt idx="18">
                  <c:v>52.5</c:v>
                </c:pt>
                <c:pt idx="19">
                  <c:v>56.4</c:v>
                </c:pt>
                <c:pt idx="20">
                  <c:v>56.800000000000004</c:v>
                </c:pt>
                <c:pt idx="21">
                  <c:v>58.5</c:v>
                </c:pt>
                <c:pt idx="22">
                  <c:v>58.3</c:v>
                </c:pt>
                <c:pt idx="24">
                  <c:v>81.2</c:v>
                </c:pt>
                <c:pt idx="25">
                  <c:v>86.8</c:v>
                </c:pt>
                <c:pt idx="26">
                  <c:v>77.8</c:v>
                </c:pt>
                <c:pt idx="27">
                  <c:v>79.900000000000006</c:v>
                </c:pt>
                <c:pt idx="28">
                  <c:v>82.100000000000009</c:v>
                </c:pt>
                <c:pt idx="30">
                  <c:v>85.9</c:v>
                </c:pt>
                <c:pt idx="31">
                  <c:v>83.7</c:v>
                </c:pt>
                <c:pt idx="32">
                  <c:v>89.4</c:v>
                </c:pt>
                <c:pt idx="33">
                  <c:v>85.399999999999991</c:v>
                </c:pt>
                <c:pt idx="3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24C-8A11-BC821B53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3246448"/>
        <c:axId val="213248496"/>
      </c:barChart>
      <c:catAx>
        <c:axId val="213246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324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48496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0.36855724220039499"/>
              <c:y val="3.2258064516129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4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1173962125702002"/>
          <c:w val="1"/>
          <c:h val="4.92832952332570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0740137146999"/>
          <c:y val="0.108871110644414"/>
          <c:w val="0.77061952649244203"/>
          <c:h val="0.79569996915423502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Vammautuminen'!$BA$129:$BA$163</c:f>
              <c:numCache>
                <c:formatCode>#,##0</c:formatCode>
                <c:ptCount val="35"/>
                <c:pt idx="0">
                  <c:v>3307</c:v>
                </c:pt>
                <c:pt idx="1">
                  <c:v>3801</c:v>
                </c:pt>
                <c:pt idx="2">
                  <c:v>4256</c:v>
                </c:pt>
                <c:pt idx="3">
                  <c:v>5104</c:v>
                </c:pt>
                <c:pt idx="4">
                  <c:v>5286</c:v>
                </c:pt>
                <c:pt idx="6">
                  <c:v>1918</c:v>
                </c:pt>
                <c:pt idx="7">
                  <c:v>1942</c:v>
                </c:pt>
                <c:pt idx="8">
                  <c:v>2032</c:v>
                </c:pt>
                <c:pt idx="9">
                  <c:v>2223</c:v>
                </c:pt>
                <c:pt idx="10">
                  <c:v>2220</c:v>
                </c:pt>
                <c:pt idx="12">
                  <c:v>1689</c:v>
                </c:pt>
                <c:pt idx="13">
                  <c:v>1702</c:v>
                </c:pt>
                <c:pt idx="14">
                  <c:v>1734</c:v>
                </c:pt>
                <c:pt idx="15">
                  <c:v>1722</c:v>
                </c:pt>
                <c:pt idx="16">
                  <c:v>1679</c:v>
                </c:pt>
                <c:pt idx="18">
                  <c:v>5630</c:v>
                </c:pt>
                <c:pt idx="19">
                  <c:v>5831</c:v>
                </c:pt>
                <c:pt idx="20">
                  <c:v>5777</c:v>
                </c:pt>
                <c:pt idx="21">
                  <c:v>5950</c:v>
                </c:pt>
                <c:pt idx="22">
                  <c:v>5727</c:v>
                </c:pt>
                <c:pt idx="24">
                  <c:v>4274</c:v>
                </c:pt>
                <c:pt idx="25">
                  <c:v>4669</c:v>
                </c:pt>
                <c:pt idx="26">
                  <c:v>4818</c:v>
                </c:pt>
                <c:pt idx="27">
                  <c:v>4638</c:v>
                </c:pt>
                <c:pt idx="28">
                  <c:v>4647</c:v>
                </c:pt>
                <c:pt idx="30">
                  <c:v>1917</c:v>
                </c:pt>
                <c:pt idx="31">
                  <c:v>1910</c:v>
                </c:pt>
                <c:pt idx="32">
                  <c:v>2024</c:v>
                </c:pt>
                <c:pt idx="33">
                  <c:v>2150</c:v>
                </c:pt>
                <c:pt idx="34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5A3-8CC9-5CF433D5EA91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Vammautuminen'!$BB$129:$BB$163</c:f>
              <c:numCache>
                <c:formatCode>#,##0</c:formatCode>
                <c:ptCount val="35"/>
                <c:pt idx="0">
                  <c:v>103</c:v>
                </c:pt>
                <c:pt idx="1">
                  <c:v>74</c:v>
                </c:pt>
                <c:pt idx="2">
                  <c:v>76</c:v>
                </c:pt>
                <c:pt idx="3">
                  <c:v>87</c:v>
                </c:pt>
                <c:pt idx="4">
                  <c:v>104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37</c:v>
                </c:pt>
                <c:pt idx="10">
                  <c:v>36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22</c:v>
                </c:pt>
                <c:pt idx="16">
                  <c:v>38</c:v>
                </c:pt>
                <c:pt idx="18">
                  <c:v>151</c:v>
                </c:pt>
                <c:pt idx="19">
                  <c:v>124</c:v>
                </c:pt>
                <c:pt idx="20">
                  <c:v>133</c:v>
                </c:pt>
                <c:pt idx="21">
                  <c:v>105</c:v>
                </c:pt>
                <c:pt idx="22">
                  <c:v>120</c:v>
                </c:pt>
                <c:pt idx="24">
                  <c:v>135</c:v>
                </c:pt>
                <c:pt idx="25">
                  <c:v>112</c:v>
                </c:pt>
                <c:pt idx="26">
                  <c:v>101</c:v>
                </c:pt>
                <c:pt idx="27">
                  <c:v>88</c:v>
                </c:pt>
                <c:pt idx="28">
                  <c:v>97</c:v>
                </c:pt>
                <c:pt idx="30">
                  <c:v>86</c:v>
                </c:pt>
                <c:pt idx="31">
                  <c:v>67</c:v>
                </c:pt>
                <c:pt idx="32">
                  <c:v>67</c:v>
                </c:pt>
                <c:pt idx="33">
                  <c:v>61</c:v>
                </c:pt>
                <c:pt idx="3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5A3-8CC9-5CF433D5EA91}"/>
            </c:ext>
          </c:extLst>
        </c:ser>
        <c:ser>
          <c:idx val="0"/>
          <c:order val="2"/>
          <c:tx>
            <c:strRef>
              <c:f>'Trendit Vammautuminen'!$BC$127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Vammautuminen'!$BC$129:$BC$163</c:f>
              <c:numCache>
                <c:formatCode>#,##0</c:formatCode>
                <c:ptCount val="3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6">
                  <c:v>25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2">
                  <c:v>11</c:v>
                </c:pt>
                <c:pt idx="13">
                  <c:v>21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8">
                  <c:v>80</c:v>
                </c:pt>
                <c:pt idx="19">
                  <c:v>54</c:v>
                </c:pt>
                <c:pt idx="20">
                  <c:v>79</c:v>
                </c:pt>
                <c:pt idx="21">
                  <c:v>46</c:v>
                </c:pt>
                <c:pt idx="22">
                  <c:v>45</c:v>
                </c:pt>
                <c:pt idx="24">
                  <c:v>64</c:v>
                </c:pt>
                <c:pt idx="25">
                  <c:v>66</c:v>
                </c:pt>
                <c:pt idx="26">
                  <c:v>84</c:v>
                </c:pt>
                <c:pt idx="27">
                  <c:v>55</c:v>
                </c:pt>
                <c:pt idx="28">
                  <c:v>47</c:v>
                </c:pt>
                <c:pt idx="30">
                  <c:v>58</c:v>
                </c:pt>
                <c:pt idx="31">
                  <c:v>56</c:v>
                </c:pt>
                <c:pt idx="32">
                  <c:v>53</c:v>
                </c:pt>
                <c:pt idx="33">
                  <c:v>67</c:v>
                </c:pt>
                <c:pt idx="3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5A3-8CC9-5CF433D5EA91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Vammautuminen'!$F$129:$F$163</c:f>
              <c:numCache>
                <c:formatCode>General</c:formatCode>
                <c:ptCount val="35"/>
                <c:pt idx="0">
                  <c:v>3436</c:v>
                </c:pt>
                <c:pt idx="1">
                  <c:v>3897</c:v>
                </c:pt>
                <c:pt idx="2">
                  <c:v>4356</c:v>
                </c:pt>
                <c:pt idx="3">
                  <c:v>5216</c:v>
                </c:pt>
                <c:pt idx="4">
                  <c:v>5413</c:v>
                </c:pt>
                <c:pt idx="6">
                  <c:v>1980</c:v>
                </c:pt>
                <c:pt idx="7">
                  <c:v>2016</c:v>
                </c:pt>
                <c:pt idx="8">
                  <c:v>2102</c:v>
                </c:pt>
                <c:pt idx="9">
                  <c:v>2287</c:v>
                </c:pt>
                <c:pt idx="10">
                  <c:v>2281</c:v>
                </c:pt>
                <c:pt idx="12">
                  <c:v>1741</c:v>
                </c:pt>
                <c:pt idx="13">
                  <c:v>1763</c:v>
                </c:pt>
                <c:pt idx="14">
                  <c:v>1793</c:v>
                </c:pt>
                <c:pt idx="15">
                  <c:v>1756</c:v>
                </c:pt>
                <c:pt idx="16">
                  <c:v>1729</c:v>
                </c:pt>
                <c:pt idx="18">
                  <c:v>5861</c:v>
                </c:pt>
                <c:pt idx="19">
                  <c:v>6009</c:v>
                </c:pt>
                <c:pt idx="20">
                  <c:v>5989</c:v>
                </c:pt>
                <c:pt idx="21">
                  <c:v>6101</c:v>
                </c:pt>
                <c:pt idx="22">
                  <c:v>5892</c:v>
                </c:pt>
                <c:pt idx="24">
                  <c:v>4473</c:v>
                </c:pt>
                <c:pt idx="25">
                  <c:v>4847</c:v>
                </c:pt>
                <c:pt idx="26">
                  <c:v>5003</c:v>
                </c:pt>
                <c:pt idx="27">
                  <c:v>4781</c:v>
                </c:pt>
                <c:pt idx="28">
                  <c:v>4791</c:v>
                </c:pt>
                <c:pt idx="30">
                  <c:v>2061</c:v>
                </c:pt>
                <c:pt idx="31">
                  <c:v>2033</c:v>
                </c:pt>
                <c:pt idx="32">
                  <c:v>2144</c:v>
                </c:pt>
                <c:pt idx="33">
                  <c:v>2278</c:v>
                </c:pt>
                <c:pt idx="34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5A3-8CC9-5CF433D5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90224"/>
        <c:axId val="215492272"/>
      </c:barChart>
      <c:catAx>
        <c:axId val="21549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9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92272"/>
        <c:scaling>
          <c:orientation val="minMax"/>
          <c:max val="8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Uhrien määrä</a:t>
                </a:r>
              </a:p>
            </c:rich>
          </c:tx>
          <c:layout>
            <c:manualLayout>
              <c:xMode val="edge"/>
              <c:yMode val="edge"/>
              <c:x val="0.41494899477771702"/>
              <c:y val="3.62903225806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9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90748707958001"/>
          <c:y val="0.91129145147179702"/>
          <c:w val="0.80154747409151195"/>
          <c:h val="6.18280981006405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5533802464E-2"/>
          <c:y val="7.5144614715914507E-2"/>
          <c:w val="0.89861885953529996"/>
          <c:h val="0.716764017290261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E-419B-8BE5-685E58CD1D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E-419B-8BE5-685E58CD1D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E-419B-8BE5-685E58CD1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Vammautuminen'!$B$9:$G$10</c:f>
              <c:multiLvlStrCache>
                <c:ptCount val="6"/>
                <c:lvl>
                  <c:pt idx="0">
                    <c:v>Aiheuttaja</c:v>
                  </c:pt>
                  <c:pt idx="1">
                    <c:v>Vastapuoli</c:v>
                  </c:pt>
                  <c:pt idx="2">
                    <c:v>Aiheuttaja</c:v>
                  </c:pt>
                  <c:pt idx="3">
                    <c:v>Vastapuoli</c:v>
                  </c:pt>
                  <c:pt idx="4">
                    <c:v>Aiheuttaja</c:v>
                  </c:pt>
                  <c:pt idx="5">
                    <c:v>Vastapuoli</c:v>
                  </c:pt>
                </c:lvl>
                <c:lvl>
                  <c:pt idx="0">
                    <c:v>Lievästi vammautuneet</c:v>
                  </c:pt>
                  <c:pt idx="2">
                    <c:v>Vaikeasti vammautuneet</c:v>
                  </c:pt>
                  <c:pt idx="4">
                    <c:v>Kuolleet</c:v>
                  </c:pt>
                </c:lvl>
              </c:multiLvlStrCache>
            </c:multiLvlStrRef>
          </c:cat>
          <c:val>
            <c:numRef>
              <c:f>'Trendit Vammautuminen'!$B$11:$G$11</c:f>
              <c:numCache>
                <c:formatCode>General</c:formatCode>
                <c:ptCount val="6"/>
                <c:pt idx="0">
                  <c:v>2.9</c:v>
                </c:pt>
                <c:pt idx="1">
                  <c:v>4.5999999999999996</c:v>
                </c:pt>
                <c:pt idx="2">
                  <c:v>0.05</c:v>
                </c:pt>
                <c:pt idx="3">
                  <c:v>0.03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E-419B-8BE5-685E58CD1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323776"/>
        <c:axId val="213611760"/>
      </c:barChart>
      <c:catAx>
        <c:axId val="2133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61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11760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9.7286226318484392E-3"/>
              <c:y val="0.23121417626264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323776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4" r="0.75000000000000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8323102494"/>
          <c:y val="5.7471425644939997E-2"/>
          <c:w val="0.85670326396323704"/>
          <c:h val="0.73850781953748301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Riskit'!$B$9:$B$12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1-4EA0-82FA-ECC8CFD1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5725744"/>
        <c:axId val="215728864"/>
      </c:barChart>
      <c:catAx>
        <c:axId val="21572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5300494603043601"/>
              <c:y val="0.90517482728452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7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7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
100 ajoneuvovahinkoa</a:t>
                </a:r>
              </a:p>
            </c:rich>
          </c:tx>
          <c:layout>
            <c:manualLayout>
              <c:xMode val="edge"/>
              <c:yMode val="edge"/>
              <c:x val="7.7041602465331496E-3"/>
              <c:y val="0.169540833257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7257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923076923199"/>
          <c:y val="0.16045867721766"/>
          <c:w val="0.85230769230769299"/>
          <c:h val="0.6303733747836649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'Vuosi Hlövah Riskit'!$C$39</c:f>
              <c:strCache>
                <c:ptCount val="1"/>
                <c:pt idx="0">
                  <c:v>Aiheuttaja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3-42FC-A68F-CB866EAE0634}"/>
            </c:ext>
          </c:extLst>
        </c:ser>
        <c:ser>
          <c:idx val="0"/>
          <c:order val="1"/>
          <c:tx>
            <c:strRef>
              <c:f>'Vuosi Hlövah Riskit'!$D$39</c:f>
              <c:strCache>
                <c:ptCount val="1"/>
                <c:pt idx="0">
                  <c:v>Vastapuoli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3-42FC-A68F-CB866EAE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306558320"/>
        <c:axId val="306354912"/>
      </c:barChart>
      <c:catAx>
        <c:axId val="30655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3384615384615399"/>
              <c:y val="0.89398401131090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635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35491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ajoneuvovahinkoa</a:t>
                </a:r>
              </a:p>
            </c:rich>
          </c:tx>
          <c:layout>
            <c:manualLayout>
              <c:xMode val="edge"/>
              <c:yMode val="edge"/>
              <c:x val="7.6923076923076997E-3"/>
              <c:y val="0.24641863893088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655832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307692307692598"/>
          <c:y val="1.4326647564469899E-2"/>
          <c:w val="0.34"/>
          <c:h val="6.30372492836676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5891915417899"/>
          <c:y val="0.17906997078258"/>
          <c:w val="0.81596540669758799"/>
          <c:h val="0.67441937047984901"/>
        </c:manualLayout>
      </c:layout>
      <c:barChart>
        <c:barDir val="bar"/>
        <c:grouping val="stacked"/>
        <c:varyColors val="0"/>
        <c:ser>
          <c:idx val="0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Riskit'!$Z$68:$Z$84</c:f>
              <c:numCache>
                <c:formatCode>0.0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8.4</c:v>
                </c:pt>
                <c:pt idx="4">
                  <c:v>11.7</c:v>
                </c:pt>
                <c:pt idx="6">
                  <c:v>13.6</c:v>
                </c:pt>
                <c:pt idx="7">
                  <c:v>18.8</c:v>
                </c:pt>
                <c:pt idx="9">
                  <c:v>57</c:v>
                </c:pt>
                <c:pt idx="10">
                  <c:v>82.7</c:v>
                </c:pt>
                <c:pt idx="12">
                  <c:v>0.1</c:v>
                </c:pt>
                <c:pt idx="13">
                  <c:v>0.2</c:v>
                </c:pt>
                <c:pt idx="15">
                  <c:v>7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E5D-8706-0AB0F93F03D8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Riskit'!$AA$68:$AA$84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0.2</c:v>
                </c:pt>
                <c:pt idx="6">
                  <c:v>1.2</c:v>
                </c:pt>
                <c:pt idx="7">
                  <c:v>0.9</c:v>
                </c:pt>
                <c:pt idx="9">
                  <c:v>1.6</c:v>
                </c:pt>
                <c:pt idx="10">
                  <c:v>1.1000000000000001</c:v>
                </c:pt>
                <c:pt idx="12">
                  <c:v>0</c:v>
                </c:pt>
                <c:pt idx="13">
                  <c:v>0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E5D-8706-0AB0F93F03D8}"/>
            </c:ext>
          </c:extLst>
        </c:ser>
        <c:ser>
          <c:idx val="3"/>
          <c:order val="2"/>
          <c:tx>
            <c:v>Kuolleet</c:v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Riskit'!$AB$68:$AB$84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0.1</c:v>
                </c:pt>
                <c:pt idx="6">
                  <c:v>1.8</c:v>
                </c:pt>
                <c:pt idx="7">
                  <c:v>2</c:v>
                </c:pt>
                <c:pt idx="9">
                  <c:v>1.3</c:v>
                </c:pt>
                <c:pt idx="10">
                  <c:v>0.3</c:v>
                </c:pt>
                <c:pt idx="12">
                  <c:v>0</c:v>
                </c:pt>
                <c:pt idx="13">
                  <c:v>0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E5D-8706-0AB0F93F03D8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Riskit'!$F$67:$F$83</c:f>
              <c:numCache>
                <c:formatCode>General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8.6</c:v>
                </c:pt>
                <c:pt idx="4">
                  <c:v>12</c:v>
                </c:pt>
                <c:pt idx="6">
                  <c:v>16.600000000000001</c:v>
                </c:pt>
                <c:pt idx="7">
                  <c:v>21.7</c:v>
                </c:pt>
                <c:pt idx="9">
                  <c:v>59.9</c:v>
                </c:pt>
                <c:pt idx="10">
                  <c:v>84.100000000000009</c:v>
                </c:pt>
                <c:pt idx="12">
                  <c:v>0.1</c:v>
                </c:pt>
                <c:pt idx="13">
                  <c:v>0.2</c:v>
                </c:pt>
                <c:pt idx="15">
                  <c:v>7.3</c:v>
                </c:pt>
                <c:pt idx="16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E5D-8706-0AB0F93F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3638720"/>
        <c:axId val="213641040"/>
      </c:barChart>
      <c:catAx>
        <c:axId val="213638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364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41040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vahinkoa</a:t>
                </a:r>
              </a:p>
            </c:rich>
          </c:tx>
          <c:layout>
            <c:manualLayout>
              <c:xMode val="edge"/>
              <c:yMode val="edge"/>
              <c:x val="0.339246585307663"/>
              <c:y val="5.3488372093023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63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97782705099803E-2"/>
          <c:y val="0.89069865104071699"/>
          <c:w val="0.92017831473948297"/>
          <c:h val="0.1023255813953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230769230769201"/>
          <c:y val="3.4383954154727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923076923199"/>
          <c:y val="0.16618934426114801"/>
          <c:w val="0.872307692307697"/>
          <c:h val="0.63037337478366495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Riskit'!$E$9:$E$12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049-B7F2-5EB3B486F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3020480"/>
        <c:axId val="213253648"/>
      </c:barChart>
      <c:catAx>
        <c:axId val="21302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2461538461538501"/>
              <c:y val="0.90544532936248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5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02048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3548709637102"/>
          <c:y val="3.42857142857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6314363590899"/>
          <c:y val="0.22571428571428701"/>
          <c:w val="0.855608042326781"/>
          <c:h val="0.56571428571428495"/>
        </c:manualLayout>
      </c:layout>
      <c:barChart>
        <c:barDir val="col"/>
        <c:grouping val="clustered"/>
        <c:varyColors val="0"/>
        <c:ser>
          <c:idx val="3"/>
          <c:order val="0"/>
          <c:tx>
            <c:v>Guilty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5DC-A16A-32ED729FC15A}"/>
            </c:ext>
          </c:extLst>
        </c:ser>
        <c:ser>
          <c:idx val="0"/>
          <c:order val="1"/>
          <c:tx>
            <c:v>Non-guilty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5DC-A16A-32ED729FC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2915024"/>
        <c:axId val="212912672"/>
      </c:barChart>
      <c:catAx>
        <c:axId val="21291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1321109054916499"/>
              <c:y val="0.8942857142857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29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91267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291502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943970713338"/>
          <c:y val="0.14857142857142999"/>
          <c:w val="0.33947821038499798"/>
          <c:h val="6.2857142857142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3451302458201"/>
          <c:y val="0.13360323886639899"/>
          <c:w val="0.78494821211865196"/>
          <c:h val="0.79959514170040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AjankoOlosuh'!$C$44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AjankoOlosuh'!$Y$46:$Y$68</c:f>
              <c:numCache>
                <c:formatCode>#,##0</c:formatCode>
                <c:ptCount val="23"/>
                <c:pt idx="0">
                  <c:v>24420</c:v>
                </c:pt>
                <c:pt idx="1">
                  <c:v>25322</c:v>
                </c:pt>
                <c:pt idx="2">
                  <c:v>25466</c:v>
                </c:pt>
                <c:pt idx="3">
                  <c:v>25875</c:v>
                </c:pt>
                <c:pt idx="4">
                  <c:v>25493</c:v>
                </c:pt>
                <c:pt idx="6">
                  <c:v>25516</c:v>
                </c:pt>
                <c:pt idx="7">
                  <c:v>25901</c:v>
                </c:pt>
                <c:pt idx="8">
                  <c:v>26051</c:v>
                </c:pt>
                <c:pt idx="9">
                  <c:v>26725</c:v>
                </c:pt>
                <c:pt idx="10">
                  <c:v>25920</c:v>
                </c:pt>
                <c:pt idx="12">
                  <c:v>14907</c:v>
                </c:pt>
                <c:pt idx="13">
                  <c:v>15009</c:v>
                </c:pt>
                <c:pt idx="14">
                  <c:v>15046</c:v>
                </c:pt>
                <c:pt idx="15">
                  <c:v>14845</c:v>
                </c:pt>
                <c:pt idx="16">
                  <c:v>14391</c:v>
                </c:pt>
                <c:pt idx="18">
                  <c:v>15218</c:v>
                </c:pt>
                <c:pt idx="19">
                  <c:v>15545</c:v>
                </c:pt>
                <c:pt idx="20">
                  <c:v>15780</c:v>
                </c:pt>
                <c:pt idx="21">
                  <c:v>15236</c:v>
                </c:pt>
                <c:pt idx="22">
                  <c:v>15446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EEF-ACE7-F2FE5FB945A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AjankoOlosuh'!$Z$46:$Z$68</c:f>
              <c:numCache>
                <c:formatCode>#,##0</c:formatCode>
                <c:ptCount val="23"/>
                <c:pt idx="0">
                  <c:v>4156</c:v>
                </c:pt>
                <c:pt idx="1">
                  <c:v>4403</c:v>
                </c:pt>
                <c:pt idx="2">
                  <c:v>4658</c:v>
                </c:pt>
                <c:pt idx="3">
                  <c:v>4853</c:v>
                </c:pt>
                <c:pt idx="4">
                  <c:v>4925</c:v>
                </c:pt>
                <c:pt idx="6">
                  <c:v>4309</c:v>
                </c:pt>
                <c:pt idx="7">
                  <c:v>4475</c:v>
                </c:pt>
                <c:pt idx="8">
                  <c:v>4567</c:v>
                </c:pt>
                <c:pt idx="9">
                  <c:v>5021</c:v>
                </c:pt>
                <c:pt idx="10">
                  <c:v>4663</c:v>
                </c:pt>
                <c:pt idx="12">
                  <c:v>2505</c:v>
                </c:pt>
                <c:pt idx="13">
                  <c:v>2599</c:v>
                </c:pt>
                <c:pt idx="14">
                  <c:v>2625</c:v>
                </c:pt>
                <c:pt idx="15">
                  <c:v>2792</c:v>
                </c:pt>
                <c:pt idx="16">
                  <c:v>2825</c:v>
                </c:pt>
                <c:pt idx="18">
                  <c:v>3978</c:v>
                </c:pt>
                <c:pt idx="19">
                  <c:v>4293</c:v>
                </c:pt>
                <c:pt idx="20">
                  <c:v>4465</c:v>
                </c:pt>
                <c:pt idx="21">
                  <c:v>4636</c:v>
                </c:pt>
                <c:pt idx="22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EEF-ACE7-F2FE5FB945A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AjankoOlosuh'!$E$46:$E$68</c:f>
              <c:numCache>
                <c:formatCode>0</c:formatCode>
                <c:ptCount val="23"/>
                <c:pt idx="0">
                  <c:v>28576</c:v>
                </c:pt>
                <c:pt idx="1">
                  <c:v>29725</c:v>
                </c:pt>
                <c:pt idx="2">
                  <c:v>30124</c:v>
                </c:pt>
                <c:pt idx="3">
                  <c:v>30728</c:v>
                </c:pt>
                <c:pt idx="4">
                  <c:v>30418</c:v>
                </c:pt>
                <c:pt idx="6">
                  <c:v>29825</c:v>
                </c:pt>
                <c:pt idx="7">
                  <c:v>30376</c:v>
                </c:pt>
                <c:pt idx="8">
                  <c:v>30618</c:v>
                </c:pt>
                <c:pt idx="9">
                  <c:v>31746</c:v>
                </c:pt>
                <c:pt idx="10">
                  <c:v>30583</c:v>
                </c:pt>
                <c:pt idx="12">
                  <c:v>17412</c:v>
                </c:pt>
                <c:pt idx="13">
                  <c:v>17608</c:v>
                </c:pt>
                <c:pt idx="14">
                  <c:v>17671</c:v>
                </c:pt>
                <c:pt idx="15">
                  <c:v>17637</c:v>
                </c:pt>
                <c:pt idx="16">
                  <c:v>17216</c:v>
                </c:pt>
                <c:pt idx="18">
                  <c:v>19196</c:v>
                </c:pt>
                <c:pt idx="19">
                  <c:v>19838</c:v>
                </c:pt>
                <c:pt idx="20">
                  <c:v>20245</c:v>
                </c:pt>
                <c:pt idx="21">
                  <c:v>19872</c:v>
                </c:pt>
                <c:pt idx="22">
                  <c:v>20226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EEF-ACE7-F2FE5FB94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179440"/>
        <c:axId val="182181488"/>
      </c:barChart>
      <c:catAx>
        <c:axId val="182179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18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181488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702"/>
              <c:y val="1.01214574898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179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99"/>
          <c:y val="0.94939271255060798"/>
          <c:w val="0.85215279541670197"/>
          <c:h val="4.45344129554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3451302458201"/>
          <c:y val="0.13360323886639899"/>
          <c:w val="0.78494821211865196"/>
          <c:h val="0.79959514170040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AjankoOlosuh'!$C$83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AjankoOlosuh'!$AK$85:$AK$107</c:f>
              <c:numCache>
                <c:formatCode>#,##0</c:formatCode>
                <c:ptCount val="23"/>
                <c:pt idx="0">
                  <c:v>2391</c:v>
                </c:pt>
                <c:pt idx="1">
                  <c:v>3667</c:v>
                </c:pt>
                <c:pt idx="2">
                  <c:v>4505</c:v>
                </c:pt>
                <c:pt idx="3">
                  <c:v>5152</c:v>
                </c:pt>
                <c:pt idx="4">
                  <c:v>5528</c:v>
                </c:pt>
                <c:pt idx="6">
                  <c:v>18325</c:v>
                </c:pt>
                <c:pt idx="7">
                  <c:v>18123</c:v>
                </c:pt>
                <c:pt idx="8">
                  <c:v>17502</c:v>
                </c:pt>
                <c:pt idx="9">
                  <c:v>18033</c:v>
                </c:pt>
                <c:pt idx="10">
                  <c:v>17957</c:v>
                </c:pt>
                <c:pt idx="12">
                  <c:v>36033</c:v>
                </c:pt>
                <c:pt idx="13">
                  <c:v>35638</c:v>
                </c:pt>
                <c:pt idx="14">
                  <c:v>35363</c:v>
                </c:pt>
                <c:pt idx="15">
                  <c:v>34452</c:v>
                </c:pt>
                <c:pt idx="16">
                  <c:v>35739</c:v>
                </c:pt>
                <c:pt idx="18">
                  <c:v>11119</c:v>
                </c:pt>
                <c:pt idx="19">
                  <c:v>10641</c:v>
                </c:pt>
                <c:pt idx="20">
                  <c:v>10731</c:v>
                </c:pt>
                <c:pt idx="21">
                  <c:v>10627</c:v>
                </c:pt>
                <c:pt idx="22">
                  <c:v>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FE9-861B-2046AB35D028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AjankoOlosuh'!$AL$85:$AL$107</c:f>
              <c:numCache>
                <c:formatCode>#,##0</c:formatCode>
                <c:ptCount val="23"/>
                <c:pt idx="0">
                  <c:v>732</c:v>
                </c:pt>
                <c:pt idx="1">
                  <c:v>801</c:v>
                </c:pt>
                <c:pt idx="2">
                  <c:v>1048</c:v>
                </c:pt>
                <c:pt idx="3">
                  <c:v>1405</c:v>
                </c:pt>
                <c:pt idx="4">
                  <c:v>1373</c:v>
                </c:pt>
                <c:pt idx="6">
                  <c:v>2778</c:v>
                </c:pt>
                <c:pt idx="7">
                  <c:v>2885</c:v>
                </c:pt>
                <c:pt idx="8">
                  <c:v>2815</c:v>
                </c:pt>
                <c:pt idx="9">
                  <c:v>3001</c:v>
                </c:pt>
                <c:pt idx="10">
                  <c:v>2863</c:v>
                </c:pt>
                <c:pt idx="12">
                  <c:v>6446</c:v>
                </c:pt>
                <c:pt idx="13">
                  <c:v>6741</c:v>
                </c:pt>
                <c:pt idx="14">
                  <c:v>6870</c:v>
                </c:pt>
                <c:pt idx="15">
                  <c:v>6834</c:v>
                </c:pt>
                <c:pt idx="16">
                  <c:v>7232</c:v>
                </c:pt>
                <c:pt idx="18">
                  <c:v>2785</c:v>
                </c:pt>
                <c:pt idx="19">
                  <c:v>3030</c:v>
                </c:pt>
                <c:pt idx="20">
                  <c:v>3101</c:v>
                </c:pt>
                <c:pt idx="21">
                  <c:v>3312</c:v>
                </c:pt>
                <c:pt idx="2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FE9-861B-2046AB35D028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AjankoOlosuh'!$E$85:$E$107</c:f>
              <c:numCache>
                <c:formatCode>0</c:formatCode>
                <c:ptCount val="23"/>
                <c:pt idx="0">
                  <c:v>3123</c:v>
                </c:pt>
                <c:pt idx="1">
                  <c:v>4468</c:v>
                </c:pt>
                <c:pt idx="2">
                  <c:v>5553</c:v>
                </c:pt>
                <c:pt idx="3">
                  <c:v>6557</c:v>
                </c:pt>
                <c:pt idx="4">
                  <c:v>6901</c:v>
                </c:pt>
                <c:pt idx="6">
                  <c:v>21103</c:v>
                </c:pt>
                <c:pt idx="7">
                  <c:v>21008</c:v>
                </c:pt>
                <c:pt idx="8">
                  <c:v>20317</c:v>
                </c:pt>
                <c:pt idx="9">
                  <c:v>21034</c:v>
                </c:pt>
                <c:pt idx="10">
                  <c:v>20820</c:v>
                </c:pt>
                <c:pt idx="12">
                  <c:v>42479</c:v>
                </c:pt>
                <c:pt idx="13">
                  <c:v>42379</c:v>
                </c:pt>
                <c:pt idx="14">
                  <c:v>42233</c:v>
                </c:pt>
                <c:pt idx="15">
                  <c:v>41286</c:v>
                </c:pt>
                <c:pt idx="16">
                  <c:v>42971</c:v>
                </c:pt>
                <c:pt idx="18">
                  <c:v>13904</c:v>
                </c:pt>
                <c:pt idx="19">
                  <c:v>13671</c:v>
                </c:pt>
                <c:pt idx="20">
                  <c:v>13832</c:v>
                </c:pt>
                <c:pt idx="21">
                  <c:v>13939</c:v>
                </c:pt>
                <c:pt idx="22">
                  <c:v>13819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E-4FE9-861B-2046AB35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255088"/>
        <c:axId val="182256720"/>
      </c:barChart>
      <c:catAx>
        <c:axId val="182255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25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256720"/>
        <c:scaling>
          <c:orientation val="minMax"/>
          <c:max val="5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702"/>
              <c:y val="1.01214574898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255088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99"/>
          <c:y val="0.94939271255060798"/>
          <c:w val="0.85215279541670197"/>
          <c:h val="4.45344129554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44039949551901"/>
          <c:y val="0.17391326066134299"/>
          <c:w val="0.78181927259092698"/>
          <c:h val="0.744246453712503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AjankoOlosuh'!$C$122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AjankoOlosuh'!$AW$124:$AW$140</c:f>
              <c:numCache>
                <c:formatCode>#,##0</c:formatCode>
                <c:ptCount val="17"/>
                <c:pt idx="0">
                  <c:v>44563</c:v>
                </c:pt>
                <c:pt idx="1">
                  <c:v>41462</c:v>
                </c:pt>
                <c:pt idx="2">
                  <c:v>48371</c:v>
                </c:pt>
                <c:pt idx="3">
                  <c:v>46346</c:v>
                </c:pt>
                <c:pt idx="4">
                  <c:v>43118</c:v>
                </c:pt>
                <c:pt idx="6">
                  <c:v>7254</c:v>
                </c:pt>
                <c:pt idx="7">
                  <c:v>8836</c:v>
                </c:pt>
                <c:pt idx="8">
                  <c:v>9429</c:v>
                </c:pt>
                <c:pt idx="9">
                  <c:v>10893</c:v>
                </c:pt>
                <c:pt idx="10">
                  <c:v>7353</c:v>
                </c:pt>
                <c:pt idx="12">
                  <c:v>25171</c:v>
                </c:pt>
                <c:pt idx="13">
                  <c:v>25731</c:v>
                </c:pt>
                <c:pt idx="14">
                  <c:v>17304</c:v>
                </c:pt>
                <c:pt idx="15">
                  <c:v>16812</c:v>
                </c:pt>
                <c:pt idx="16">
                  <c:v>20942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3C7-8A73-77B113C6D7F9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AjankoOlosuh'!$AX$124:$AX$140</c:f>
              <c:numCache>
                <c:formatCode>#,##0</c:formatCode>
                <c:ptCount val="17"/>
                <c:pt idx="0">
                  <c:v>8679</c:v>
                </c:pt>
                <c:pt idx="1">
                  <c:v>8994</c:v>
                </c:pt>
                <c:pt idx="2">
                  <c:v>9556</c:v>
                </c:pt>
                <c:pt idx="3">
                  <c:v>9571</c:v>
                </c:pt>
                <c:pt idx="4">
                  <c:v>9611</c:v>
                </c:pt>
                <c:pt idx="6">
                  <c:v>1716</c:v>
                </c:pt>
                <c:pt idx="7">
                  <c:v>1981</c:v>
                </c:pt>
                <c:pt idx="8">
                  <c:v>2088</c:v>
                </c:pt>
                <c:pt idx="9">
                  <c:v>2462</c:v>
                </c:pt>
                <c:pt idx="10">
                  <c:v>1712</c:v>
                </c:pt>
                <c:pt idx="12">
                  <c:v>4155</c:v>
                </c:pt>
                <c:pt idx="13">
                  <c:v>4268</c:v>
                </c:pt>
                <c:pt idx="14">
                  <c:v>3519</c:v>
                </c:pt>
                <c:pt idx="15">
                  <c:v>3555</c:v>
                </c:pt>
                <c:pt idx="16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3C7-8A73-77B113C6D7F9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AjankoOlosuh'!$E$124:$E$140</c:f>
              <c:numCache>
                <c:formatCode>0</c:formatCode>
                <c:ptCount val="17"/>
                <c:pt idx="0">
                  <c:v>53242</c:v>
                </c:pt>
                <c:pt idx="1">
                  <c:v>50456</c:v>
                </c:pt>
                <c:pt idx="2">
                  <c:v>57927</c:v>
                </c:pt>
                <c:pt idx="3">
                  <c:v>55917</c:v>
                </c:pt>
                <c:pt idx="4">
                  <c:v>52729</c:v>
                </c:pt>
                <c:pt idx="6">
                  <c:v>8970</c:v>
                </c:pt>
                <c:pt idx="7">
                  <c:v>10817</c:v>
                </c:pt>
                <c:pt idx="8">
                  <c:v>11517</c:v>
                </c:pt>
                <c:pt idx="9">
                  <c:v>13355</c:v>
                </c:pt>
                <c:pt idx="10">
                  <c:v>9065</c:v>
                </c:pt>
                <c:pt idx="12">
                  <c:v>29326</c:v>
                </c:pt>
                <c:pt idx="13">
                  <c:v>29999</c:v>
                </c:pt>
                <c:pt idx="14">
                  <c:v>20823</c:v>
                </c:pt>
                <c:pt idx="15">
                  <c:v>20367</c:v>
                </c:pt>
                <c:pt idx="16">
                  <c:v>24890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C-43C7-8A73-77B113C6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972752"/>
        <c:axId val="181974800"/>
      </c:barChart>
      <c:catAx>
        <c:axId val="1819727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197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74800"/>
        <c:scaling>
          <c:orientation val="minMax"/>
          <c:max val="70000"/>
          <c:min val="0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961093499676402"/>
              <c:y val="1.278772378516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1972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1325970617499"/>
          <c:y val="0.93350491035167904"/>
          <c:w val="0.80259849337015099"/>
          <c:h val="5.62659846547315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899"/>
          <c:y val="9.4545566460188399E-2"/>
          <c:w val="0.80803659497571101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KesäTalvi'!$C$8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KesäTalvi'!$J$10:$J$50</c:f>
              <c:numCache>
                <c:formatCode>#,##0</c:formatCode>
                <c:ptCount val="41"/>
                <c:pt idx="0">
                  <c:v>6882</c:v>
                </c:pt>
                <c:pt idx="1">
                  <c:v>6355</c:v>
                </c:pt>
                <c:pt idx="2">
                  <c:v>7215</c:v>
                </c:pt>
                <c:pt idx="3">
                  <c:v>6734</c:v>
                </c:pt>
                <c:pt idx="4">
                  <c:v>6697</c:v>
                </c:pt>
                <c:pt idx="6">
                  <c:v>3922</c:v>
                </c:pt>
                <c:pt idx="7">
                  <c:v>3638</c:v>
                </c:pt>
                <c:pt idx="8">
                  <c:v>3734</c:v>
                </c:pt>
                <c:pt idx="9">
                  <c:v>3517</c:v>
                </c:pt>
                <c:pt idx="10">
                  <c:v>3388</c:v>
                </c:pt>
                <c:pt idx="12">
                  <c:v>612</c:v>
                </c:pt>
                <c:pt idx="13">
                  <c:v>632</c:v>
                </c:pt>
                <c:pt idx="14">
                  <c:v>583</c:v>
                </c:pt>
                <c:pt idx="15">
                  <c:v>578</c:v>
                </c:pt>
                <c:pt idx="16">
                  <c:v>568</c:v>
                </c:pt>
                <c:pt idx="18">
                  <c:v>451</c:v>
                </c:pt>
                <c:pt idx="19">
                  <c:v>410</c:v>
                </c:pt>
                <c:pt idx="20">
                  <c:v>426</c:v>
                </c:pt>
                <c:pt idx="21">
                  <c:v>380</c:v>
                </c:pt>
                <c:pt idx="22">
                  <c:v>349</c:v>
                </c:pt>
                <c:pt idx="24">
                  <c:v>15159</c:v>
                </c:pt>
                <c:pt idx="25">
                  <c:v>16326</c:v>
                </c:pt>
                <c:pt idx="26">
                  <c:v>17318</c:v>
                </c:pt>
                <c:pt idx="27">
                  <c:v>17515</c:v>
                </c:pt>
                <c:pt idx="28">
                  <c:v>16309</c:v>
                </c:pt>
                <c:pt idx="30">
                  <c:v>152</c:v>
                </c:pt>
                <c:pt idx="31">
                  <c:v>186</c:v>
                </c:pt>
                <c:pt idx="32">
                  <c:v>161</c:v>
                </c:pt>
                <c:pt idx="33">
                  <c:v>200</c:v>
                </c:pt>
                <c:pt idx="34">
                  <c:v>184</c:v>
                </c:pt>
                <c:pt idx="36">
                  <c:v>9445</c:v>
                </c:pt>
                <c:pt idx="37">
                  <c:v>9886</c:v>
                </c:pt>
                <c:pt idx="38">
                  <c:v>10182</c:v>
                </c:pt>
                <c:pt idx="39">
                  <c:v>10968</c:v>
                </c:pt>
                <c:pt idx="40">
                  <c:v>11451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C29-82C6-5E0D4C7739CE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KesäTalvi'!$K$10:$K$50</c:f>
              <c:numCache>
                <c:formatCode>#,##0</c:formatCode>
                <c:ptCount val="41"/>
                <c:pt idx="0">
                  <c:v>1395</c:v>
                </c:pt>
                <c:pt idx="1">
                  <c:v>1334</c:v>
                </c:pt>
                <c:pt idx="2">
                  <c:v>1423</c:v>
                </c:pt>
                <c:pt idx="3">
                  <c:v>1352</c:v>
                </c:pt>
                <c:pt idx="4">
                  <c:v>1431</c:v>
                </c:pt>
                <c:pt idx="6">
                  <c:v>1319</c:v>
                </c:pt>
                <c:pt idx="7">
                  <c:v>1283</c:v>
                </c:pt>
                <c:pt idx="8">
                  <c:v>1336</c:v>
                </c:pt>
                <c:pt idx="9">
                  <c:v>1356</c:v>
                </c:pt>
                <c:pt idx="10">
                  <c:v>1343</c:v>
                </c:pt>
                <c:pt idx="12">
                  <c:v>257</c:v>
                </c:pt>
                <c:pt idx="13">
                  <c:v>250</c:v>
                </c:pt>
                <c:pt idx="14">
                  <c:v>254</c:v>
                </c:pt>
                <c:pt idx="15">
                  <c:v>232</c:v>
                </c:pt>
                <c:pt idx="16">
                  <c:v>228</c:v>
                </c:pt>
                <c:pt idx="18">
                  <c:v>1358</c:v>
                </c:pt>
                <c:pt idx="19">
                  <c:v>1409</c:v>
                </c:pt>
                <c:pt idx="20">
                  <c:v>1478</c:v>
                </c:pt>
                <c:pt idx="21">
                  <c:v>1560</c:v>
                </c:pt>
                <c:pt idx="22">
                  <c:v>1674</c:v>
                </c:pt>
                <c:pt idx="24">
                  <c:v>220</c:v>
                </c:pt>
                <c:pt idx="25">
                  <c:v>354</c:v>
                </c:pt>
                <c:pt idx="26">
                  <c:v>323</c:v>
                </c:pt>
                <c:pt idx="27">
                  <c:v>256</c:v>
                </c:pt>
                <c:pt idx="28">
                  <c:v>115</c:v>
                </c:pt>
                <c:pt idx="30">
                  <c:v>910</c:v>
                </c:pt>
                <c:pt idx="31">
                  <c:v>907</c:v>
                </c:pt>
                <c:pt idx="32">
                  <c:v>877</c:v>
                </c:pt>
                <c:pt idx="33">
                  <c:v>1066</c:v>
                </c:pt>
                <c:pt idx="34">
                  <c:v>1072</c:v>
                </c:pt>
                <c:pt idx="36">
                  <c:v>2729</c:v>
                </c:pt>
                <c:pt idx="37">
                  <c:v>3221</c:v>
                </c:pt>
                <c:pt idx="38">
                  <c:v>3552</c:v>
                </c:pt>
                <c:pt idx="39">
                  <c:v>3902</c:v>
                </c:pt>
                <c:pt idx="40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C-4C29-82C6-5E0D4C7739CE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KesäTalvi'!$E$10:$E$50</c:f>
              <c:numCache>
                <c:formatCode>General</c:formatCode>
                <c:ptCount val="41"/>
                <c:pt idx="0">
                  <c:v>8277</c:v>
                </c:pt>
                <c:pt idx="1">
                  <c:v>7689</c:v>
                </c:pt>
                <c:pt idx="2">
                  <c:v>8638</c:v>
                </c:pt>
                <c:pt idx="3">
                  <c:v>8086</c:v>
                </c:pt>
                <c:pt idx="4">
                  <c:v>8128</c:v>
                </c:pt>
                <c:pt idx="6">
                  <c:v>5241</c:v>
                </c:pt>
                <c:pt idx="7">
                  <c:v>4921</c:v>
                </c:pt>
                <c:pt idx="8">
                  <c:v>5070</c:v>
                </c:pt>
                <c:pt idx="9">
                  <c:v>4873</c:v>
                </c:pt>
                <c:pt idx="10">
                  <c:v>4731</c:v>
                </c:pt>
                <c:pt idx="12">
                  <c:v>869</c:v>
                </c:pt>
                <c:pt idx="13">
                  <c:v>882</c:v>
                </c:pt>
                <c:pt idx="14">
                  <c:v>837</c:v>
                </c:pt>
                <c:pt idx="15">
                  <c:v>810</c:v>
                </c:pt>
                <c:pt idx="16">
                  <c:v>796</c:v>
                </c:pt>
                <c:pt idx="18">
                  <c:v>1809</c:v>
                </c:pt>
                <c:pt idx="19">
                  <c:v>1819</c:v>
                </c:pt>
                <c:pt idx="20">
                  <c:v>1904</c:v>
                </c:pt>
                <c:pt idx="21">
                  <c:v>1940</c:v>
                </c:pt>
                <c:pt idx="22">
                  <c:v>2023</c:v>
                </c:pt>
                <c:pt idx="24">
                  <c:v>15379</c:v>
                </c:pt>
                <c:pt idx="25">
                  <c:v>16680</c:v>
                </c:pt>
                <c:pt idx="26">
                  <c:v>17641</c:v>
                </c:pt>
                <c:pt idx="27">
                  <c:v>17771</c:v>
                </c:pt>
                <c:pt idx="28">
                  <c:v>16424</c:v>
                </c:pt>
                <c:pt idx="30">
                  <c:v>1062</c:v>
                </c:pt>
                <c:pt idx="31">
                  <c:v>1093</c:v>
                </c:pt>
                <c:pt idx="32">
                  <c:v>1038</c:v>
                </c:pt>
                <c:pt idx="33">
                  <c:v>1266</c:v>
                </c:pt>
                <c:pt idx="34">
                  <c:v>1256</c:v>
                </c:pt>
                <c:pt idx="36">
                  <c:v>12174</c:v>
                </c:pt>
                <c:pt idx="37">
                  <c:v>13107</c:v>
                </c:pt>
                <c:pt idx="38">
                  <c:v>13734</c:v>
                </c:pt>
                <c:pt idx="39">
                  <c:v>14870</c:v>
                </c:pt>
                <c:pt idx="40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C-4C29-82C6-5E0D4C77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18124464"/>
        <c:axId val="318014640"/>
      </c:barChart>
      <c:catAx>
        <c:axId val="318124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1801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014640"/>
        <c:scaling>
          <c:orientation val="minMax"/>
          <c:max val="2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39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18124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3"/>
          <c:y val="0.96121326652350803"/>
          <c:w val="0.70535784589425898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899"/>
          <c:y val="9.4545566460188399E-2"/>
          <c:w val="0.80803659497571101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KesäTalvi'!$C$63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KesäTalvi'!$J$65:$J$105</c:f>
              <c:numCache>
                <c:formatCode>#,##0</c:formatCode>
                <c:ptCount val="41"/>
                <c:pt idx="0">
                  <c:v>8569</c:v>
                </c:pt>
                <c:pt idx="1">
                  <c:v>9016</c:v>
                </c:pt>
                <c:pt idx="2">
                  <c:v>8470</c:v>
                </c:pt>
                <c:pt idx="3">
                  <c:v>8060</c:v>
                </c:pt>
                <c:pt idx="4">
                  <c:v>8042</c:v>
                </c:pt>
                <c:pt idx="6">
                  <c:v>7102</c:v>
                </c:pt>
                <c:pt idx="7">
                  <c:v>7003</c:v>
                </c:pt>
                <c:pt idx="8">
                  <c:v>5840</c:v>
                </c:pt>
                <c:pt idx="9">
                  <c:v>5338</c:v>
                </c:pt>
                <c:pt idx="10">
                  <c:v>5439</c:v>
                </c:pt>
                <c:pt idx="12">
                  <c:v>1668</c:v>
                </c:pt>
                <c:pt idx="13">
                  <c:v>1583</c:v>
                </c:pt>
                <c:pt idx="14">
                  <c:v>1274</c:v>
                </c:pt>
                <c:pt idx="15">
                  <c:v>1072</c:v>
                </c:pt>
                <c:pt idx="16">
                  <c:v>1096</c:v>
                </c:pt>
                <c:pt idx="18">
                  <c:v>664</c:v>
                </c:pt>
                <c:pt idx="19">
                  <c:v>560</c:v>
                </c:pt>
                <c:pt idx="20">
                  <c:v>592</c:v>
                </c:pt>
                <c:pt idx="21">
                  <c:v>581</c:v>
                </c:pt>
                <c:pt idx="22">
                  <c:v>485</c:v>
                </c:pt>
                <c:pt idx="24">
                  <c:v>15031</c:v>
                </c:pt>
                <c:pt idx="25">
                  <c:v>15872</c:v>
                </c:pt>
                <c:pt idx="26">
                  <c:v>16678</c:v>
                </c:pt>
                <c:pt idx="27">
                  <c:v>16445</c:v>
                </c:pt>
                <c:pt idx="28">
                  <c:v>15897</c:v>
                </c:pt>
                <c:pt idx="30">
                  <c:v>97</c:v>
                </c:pt>
                <c:pt idx="31">
                  <c:v>57</c:v>
                </c:pt>
                <c:pt idx="32">
                  <c:v>105</c:v>
                </c:pt>
                <c:pt idx="33">
                  <c:v>99</c:v>
                </c:pt>
                <c:pt idx="34">
                  <c:v>86</c:v>
                </c:pt>
                <c:pt idx="36">
                  <c:v>10312</c:v>
                </c:pt>
                <c:pt idx="37">
                  <c:v>10254</c:v>
                </c:pt>
                <c:pt idx="38">
                  <c:v>9766</c:v>
                </c:pt>
                <c:pt idx="39">
                  <c:v>11179</c:v>
                </c:pt>
                <c:pt idx="4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D-4C73-9095-0F7787433E7A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KesäTalvi'!$K$65:$K$105</c:f>
              <c:numCache>
                <c:formatCode>#,##0</c:formatCode>
                <c:ptCount val="41"/>
                <c:pt idx="0">
                  <c:v>1150</c:v>
                </c:pt>
                <c:pt idx="1">
                  <c:v>1288</c:v>
                </c:pt>
                <c:pt idx="2">
                  <c:v>1251</c:v>
                </c:pt>
                <c:pt idx="3">
                  <c:v>1188</c:v>
                </c:pt>
                <c:pt idx="4">
                  <c:v>1120</c:v>
                </c:pt>
                <c:pt idx="6">
                  <c:v>1298</c:v>
                </c:pt>
                <c:pt idx="7">
                  <c:v>1387</c:v>
                </c:pt>
                <c:pt idx="8">
                  <c:v>1267</c:v>
                </c:pt>
                <c:pt idx="9">
                  <c:v>1199</c:v>
                </c:pt>
                <c:pt idx="10">
                  <c:v>1153</c:v>
                </c:pt>
                <c:pt idx="12">
                  <c:v>426</c:v>
                </c:pt>
                <c:pt idx="13">
                  <c:v>361</c:v>
                </c:pt>
                <c:pt idx="14">
                  <c:v>343</c:v>
                </c:pt>
                <c:pt idx="15">
                  <c:v>350</c:v>
                </c:pt>
                <c:pt idx="16">
                  <c:v>291</c:v>
                </c:pt>
                <c:pt idx="18">
                  <c:v>1197</c:v>
                </c:pt>
                <c:pt idx="19">
                  <c:v>1163</c:v>
                </c:pt>
                <c:pt idx="20">
                  <c:v>1289</c:v>
                </c:pt>
                <c:pt idx="21">
                  <c:v>1598</c:v>
                </c:pt>
                <c:pt idx="22">
                  <c:v>1496</c:v>
                </c:pt>
                <c:pt idx="24">
                  <c:v>182</c:v>
                </c:pt>
                <c:pt idx="25">
                  <c:v>234</c:v>
                </c:pt>
                <c:pt idx="26">
                  <c:v>208</c:v>
                </c:pt>
                <c:pt idx="27">
                  <c:v>171</c:v>
                </c:pt>
                <c:pt idx="28">
                  <c:v>85</c:v>
                </c:pt>
                <c:pt idx="30">
                  <c:v>611</c:v>
                </c:pt>
                <c:pt idx="31">
                  <c:v>599</c:v>
                </c:pt>
                <c:pt idx="32">
                  <c:v>592</c:v>
                </c:pt>
                <c:pt idx="33">
                  <c:v>774</c:v>
                </c:pt>
                <c:pt idx="34">
                  <c:v>584</c:v>
                </c:pt>
                <c:pt idx="36">
                  <c:v>1915</c:v>
                </c:pt>
                <c:pt idx="37">
                  <c:v>1980</c:v>
                </c:pt>
                <c:pt idx="38">
                  <c:v>2123</c:v>
                </c:pt>
                <c:pt idx="39">
                  <c:v>2294</c:v>
                </c:pt>
                <c:pt idx="4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C73-9095-0F7787433E7A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KesäTalvi'!$E$65:$E$105</c:f>
              <c:numCache>
                <c:formatCode>General</c:formatCode>
                <c:ptCount val="41"/>
                <c:pt idx="0">
                  <c:v>9719</c:v>
                </c:pt>
                <c:pt idx="1">
                  <c:v>10304</c:v>
                </c:pt>
                <c:pt idx="2">
                  <c:v>9721</c:v>
                </c:pt>
                <c:pt idx="3">
                  <c:v>9248</c:v>
                </c:pt>
                <c:pt idx="4">
                  <c:v>9162</c:v>
                </c:pt>
                <c:pt idx="6">
                  <c:v>8400</c:v>
                </c:pt>
                <c:pt idx="7">
                  <c:v>8390</c:v>
                </c:pt>
                <c:pt idx="8">
                  <c:v>7107</c:v>
                </c:pt>
                <c:pt idx="9">
                  <c:v>6537</c:v>
                </c:pt>
                <c:pt idx="10">
                  <c:v>6592</c:v>
                </c:pt>
                <c:pt idx="12">
                  <c:v>2094</c:v>
                </c:pt>
                <c:pt idx="13">
                  <c:v>1944</c:v>
                </c:pt>
                <c:pt idx="14">
                  <c:v>1617</c:v>
                </c:pt>
                <c:pt idx="15">
                  <c:v>1422</c:v>
                </c:pt>
                <c:pt idx="16">
                  <c:v>1387</c:v>
                </c:pt>
                <c:pt idx="18">
                  <c:v>1861</c:v>
                </c:pt>
                <c:pt idx="19">
                  <c:v>1723</c:v>
                </c:pt>
                <c:pt idx="20">
                  <c:v>1881</c:v>
                </c:pt>
                <c:pt idx="21">
                  <c:v>2179</c:v>
                </c:pt>
                <c:pt idx="22">
                  <c:v>1981</c:v>
                </c:pt>
                <c:pt idx="24">
                  <c:v>15213</c:v>
                </c:pt>
                <c:pt idx="25">
                  <c:v>16106</c:v>
                </c:pt>
                <c:pt idx="26">
                  <c:v>16886</c:v>
                </c:pt>
                <c:pt idx="27">
                  <c:v>16616</c:v>
                </c:pt>
                <c:pt idx="28">
                  <c:v>15982</c:v>
                </c:pt>
                <c:pt idx="30">
                  <c:v>708</c:v>
                </c:pt>
                <c:pt idx="31">
                  <c:v>656</c:v>
                </c:pt>
                <c:pt idx="32">
                  <c:v>697</c:v>
                </c:pt>
                <c:pt idx="33">
                  <c:v>873</c:v>
                </c:pt>
                <c:pt idx="34">
                  <c:v>670</c:v>
                </c:pt>
                <c:pt idx="36">
                  <c:v>12227</c:v>
                </c:pt>
                <c:pt idx="37">
                  <c:v>12234</c:v>
                </c:pt>
                <c:pt idx="38">
                  <c:v>11889</c:v>
                </c:pt>
                <c:pt idx="39">
                  <c:v>13473</c:v>
                </c:pt>
                <c:pt idx="40">
                  <c:v>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D-4C73-9095-0F7787433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04640"/>
        <c:axId val="215406688"/>
      </c:barChart>
      <c:catAx>
        <c:axId val="215404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06688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39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04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3952005999201"/>
          <c:y val="0.96121326652350803"/>
          <c:w val="0.69419713160855301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4699738903499"/>
          <c:y val="9.0277900225016597E-2"/>
          <c:w val="0.75195822454309003"/>
          <c:h val="0.827778900524771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IkäKeli'!$J$8:$J$42</c:f>
              <c:numCache>
                <c:formatCode>#,##0</c:formatCode>
                <c:ptCount val="35"/>
                <c:pt idx="0">
                  <c:v>237</c:v>
                </c:pt>
                <c:pt idx="1">
                  <c:v>238</c:v>
                </c:pt>
                <c:pt idx="2">
                  <c:v>261</c:v>
                </c:pt>
                <c:pt idx="3">
                  <c:v>302</c:v>
                </c:pt>
                <c:pt idx="4">
                  <c:v>404</c:v>
                </c:pt>
                <c:pt idx="6">
                  <c:v>2754</c:v>
                </c:pt>
                <c:pt idx="7">
                  <c:v>2521</c:v>
                </c:pt>
                <c:pt idx="8">
                  <c:v>1884</c:v>
                </c:pt>
                <c:pt idx="9">
                  <c:v>2131</c:v>
                </c:pt>
                <c:pt idx="10">
                  <c:v>2456</c:v>
                </c:pt>
                <c:pt idx="12">
                  <c:v>3003</c:v>
                </c:pt>
                <c:pt idx="13">
                  <c:v>2907</c:v>
                </c:pt>
                <c:pt idx="14">
                  <c:v>1995</c:v>
                </c:pt>
                <c:pt idx="15">
                  <c:v>1912</c:v>
                </c:pt>
                <c:pt idx="16">
                  <c:v>2138</c:v>
                </c:pt>
                <c:pt idx="18">
                  <c:v>10888</c:v>
                </c:pt>
                <c:pt idx="19">
                  <c:v>10642</c:v>
                </c:pt>
                <c:pt idx="20">
                  <c:v>6957</c:v>
                </c:pt>
                <c:pt idx="21">
                  <c:v>6746</c:v>
                </c:pt>
                <c:pt idx="22">
                  <c:v>8493</c:v>
                </c:pt>
                <c:pt idx="24">
                  <c:v>8337</c:v>
                </c:pt>
                <c:pt idx="25">
                  <c:v>8522</c:v>
                </c:pt>
                <c:pt idx="26">
                  <c:v>5816</c:v>
                </c:pt>
                <c:pt idx="27">
                  <c:v>5749</c:v>
                </c:pt>
                <c:pt idx="28">
                  <c:v>7226</c:v>
                </c:pt>
                <c:pt idx="30">
                  <c:v>2349</c:v>
                </c:pt>
                <c:pt idx="31">
                  <c:v>2467</c:v>
                </c:pt>
                <c:pt idx="32">
                  <c:v>1711</c:v>
                </c:pt>
                <c:pt idx="33">
                  <c:v>1738</c:v>
                </c:pt>
                <c:pt idx="34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4D7-A14A-B6E6E0AB4777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IkäKeli'!$K$8:$K$42</c:f>
              <c:numCache>
                <c:formatCode>#,##0</c:formatCode>
                <c:ptCount val="35"/>
                <c:pt idx="0">
                  <c:v>277</c:v>
                </c:pt>
                <c:pt idx="1">
                  <c:v>338</c:v>
                </c:pt>
                <c:pt idx="2">
                  <c:v>430</c:v>
                </c:pt>
                <c:pt idx="3">
                  <c:v>510</c:v>
                </c:pt>
                <c:pt idx="4">
                  <c:v>444</c:v>
                </c:pt>
                <c:pt idx="6">
                  <c:v>962</c:v>
                </c:pt>
                <c:pt idx="7">
                  <c:v>1026</c:v>
                </c:pt>
                <c:pt idx="8">
                  <c:v>1102</c:v>
                </c:pt>
                <c:pt idx="9">
                  <c:v>1298</c:v>
                </c:pt>
                <c:pt idx="10">
                  <c:v>900</c:v>
                </c:pt>
                <c:pt idx="12">
                  <c:v>868</c:v>
                </c:pt>
                <c:pt idx="13">
                  <c:v>957</c:v>
                </c:pt>
                <c:pt idx="14">
                  <c:v>950</c:v>
                </c:pt>
                <c:pt idx="15">
                  <c:v>1048</c:v>
                </c:pt>
                <c:pt idx="16">
                  <c:v>713</c:v>
                </c:pt>
                <c:pt idx="18">
                  <c:v>3151</c:v>
                </c:pt>
                <c:pt idx="19">
                  <c:v>3655</c:v>
                </c:pt>
                <c:pt idx="20">
                  <c:v>3751</c:v>
                </c:pt>
                <c:pt idx="21">
                  <c:v>4193</c:v>
                </c:pt>
                <c:pt idx="22">
                  <c:v>2878</c:v>
                </c:pt>
                <c:pt idx="24">
                  <c:v>2457</c:v>
                </c:pt>
                <c:pt idx="25">
                  <c:v>2965</c:v>
                </c:pt>
                <c:pt idx="26">
                  <c:v>3249</c:v>
                </c:pt>
                <c:pt idx="27">
                  <c:v>3839</c:v>
                </c:pt>
                <c:pt idx="28">
                  <c:v>2600</c:v>
                </c:pt>
                <c:pt idx="30">
                  <c:v>717</c:v>
                </c:pt>
                <c:pt idx="31">
                  <c:v>972</c:v>
                </c:pt>
                <c:pt idx="32">
                  <c:v>1001</c:v>
                </c:pt>
                <c:pt idx="33">
                  <c:v>1284</c:v>
                </c:pt>
                <c:pt idx="3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4D7-A14A-B6E6E0AB4777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IkäKeli'!$L$8:$L$42</c:f>
              <c:numCache>
                <c:formatCode>#,##0</c:formatCode>
                <c:ptCount val="35"/>
                <c:pt idx="0">
                  <c:v>1885</c:v>
                </c:pt>
                <c:pt idx="1">
                  <c:v>2103</c:v>
                </c:pt>
                <c:pt idx="2">
                  <c:v>2367</c:v>
                </c:pt>
                <c:pt idx="3">
                  <c:v>2592</c:v>
                </c:pt>
                <c:pt idx="4">
                  <c:v>3134</c:v>
                </c:pt>
                <c:pt idx="6">
                  <c:v>4618</c:v>
                </c:pt>
                <c:pt idx="7">
                  <c:v>4037</c:v>
                </c:pt>
                <c:pt idx="8">
                  <c:v>4608</c:v>
                </c:pt>
                <c:pt idx="9">
                  <c:v>4461</c:v>
                </c:pt>
                <c:pt idx="10">
                  <c:v>4325</c:v>
                </c:pt>
                <c:pt idx="12">
                  <c:v>4444</c:v>
                </c:pt>
                <c:pt idx="13">
                  <c:v>3896</c:v>
                </c:pt>
                <c:pt idx="14">
                  <c:v>4231</c:v>
                </c:pt>
                <c:pt idx="15">
                  <c:v>3857</c:v>
                </c:pt>
                <c:pt idx="16">
                  <c:v>3683</c:v>
                </c:pt>
                <c:pt idx="18">
                  <c:v>17478</c:v>
                </c:pt>
                <c:pt idx="19">
                  <c:v>15457</c:v>
                </c:pt>
                <c:pt idx="20">
                  <c:v>16988</c:v>
                </c:pt>
                <c:pt idx="21">
                  <c:v>15881</c:v>
                </c:pt>
                <c:pt idx="22">
                  <c:v>15395</c:v>
                </c:pt>
                <c:pt idx="24">
                  <c:v>14754</c:v>
                </c:pt>
                <c:pt idx="25">
                  <c:v>13984</c:v>
                </c:pt>
                <c:pt idx="26">
                  <c:v>15769</c:v>
                </c:pt>
                <c:pt idx="27">
                  <c:v>15335</c:v>
                </c:pt>
                <c:pt idx="28">
                  <c:v>15231</c:v>
                </c:pt>
                <c:pt idx="30">
                  <c:v>4739</c:v>
                </c:pt>
                <c:pt idx="31">
                  <c:v>4658</c:v>
                </c:pt>
                <c:pt idx="32">
                  <c:v>5446</c:v>
                </c:pt>
                <c:pt idx="33">
                  <c:v>5502</c:v>
                </c:pt>
                <c:pt idx="34">
                  <c:v>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8-44D7-A14A-B6E6E0AB4777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IkäKeli'!$F$8:$F$42</c:f>
              <c:numCache>
                <c:formatCode>General</c:formatCode>
                <c:ptCount val="35"/>
                <c:pt idx="0">
                  <c:v>2399</c:v>
                </c:pt>
                <c:pt idx="1">
                  <c:v>2679</c:v>
                </c:pt>
                <c:pt idx="2">
                  <c:v>3058</c:v>
                </c:pt>
                <c:pt idx="3">
                  <c:v>3404</c:v>
                </c:pt>
                <c:pt idx="4">
                  <c:v>3982</c:v>
                </c:pt>
                <c:pt idx="6">
                  <c:v>8334</c:v>
                </c:pt>
                <c:pt idx="7">
                  <c:v>7584</c:v>
                </c:pt>
                <c:pt idx="8">
                  <c:v>7594</c:v>
                </c:pt>
                <c:pt idx="9">
                  <c:v>7890</c:v>
                </c:pt>
                <c:pt idx="10">
                  <c:v>7681</c:v>
                </c:pt>
                <c:pt idx="12">
                  <c:v>8315</c:v>
                </c:pt>
                <c:pt idx="13">
                  <c:v>7760</c:v>
                </c:pt>
                <c:pt idx="14">
                  <c:v>7176</c:v>
                </c:pt>
                <c:pt idx="15">
                  <c:v>6817</c:v>
                </c:pt>
                <c:pt idx="16">
                  <c:v>6534</c:v>
                </c:pt>
                <c:pt idx="18">
                  <c:v>31517</c:v>
                </c:pt>
                <c:pt idx="19">
                  <c:v>29754</c:v>
                </c:pt>
                <c:pt idx="20">
                  <c:v>27696</c:v>
                </c:pt>
                <c:pt idx="21">
                  <c:v>26820</c:v>
                </c:pt>
                <c:pt idx="22">
                  <c:v>26766</c:v>
                </c:pt>
                <c:pt idx="24">
                  <c:v>25548</c:v>
                </c:pt>
                <c:pt idx="25">
                  <c:v>25471</c:v>
                </c:pt>
                <c:pt idx="26">
                  <c:v>24834</c:v>
                </c:pt>
                <c:pt idx="27">
                  <c:v>24923</c:v>
                </c:pt>
                <c:pt idx="28">
                  <c:v>25057</c:v>
                </c:pt>
                <c:pt idx="30">
                  <c:v>7805</c:v>
                </c:pt>
                <c:pt idx="31">
                  <c:v>8097</c:v>
                </c:pt>
                <c:pt idx="32">
                  <c:v>8158</c:v>
                </c:pt>
                <c:pt idx="33">
                  <c:v>8524</c:v>
                </c:pt>
                <c:pt idx="34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8-44D7-A14A-B6E6E0AB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1227568"/>
        <c:axId val="211229616"/>
      </c:barChart>
      <c:catAx>
        <c:axId val="2112275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122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29616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336814621410203"/>
              <c:y val="6.944444444444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1227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60313315927001"/>
          <c:y val="0.93472353455818902"/>
          <c:w val="0.81201044386422905"/>
          <c:h val="3.0555555555555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796344647601"/>
          <c:y val="0.253969041322675"/>
          <c:w val="0.75195822454309003"/>
          <c:h val="0.593652634091747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IkäKeli'!$J$58:$J$68</c:f>
              <c:numCache>
                <c:formatCode>#,##0</c:formatCode>
                <c:ptCount val="11"/>
                <c:pt idx="0">
                  <c:v>21445</c:v>
                </c:pt>
                <c:pt idx="1">
                  <c:v>21744</c:v>
                </c:pt>
                <c:pt idx="2">
                  <c:v>14949</c:v>
                </c:pt>
                <c:pt idx="3">
                  <c:v>14772</c:v>
                </c:pt>
                <c:pt idx="4">
                  <c:v>17722</c:v>
                </c:pt>
                <c:pt idx="6">
                  <c:v>7875</c:v>
                </c:pt>
                <c:pt idx="7">
                  <c:v>8167</c:v>
                </c:pt>
                <c:pt idx="8">
                  <c:v>5696</c:v>
                </c:pt>
                <c:pt idx="9">
                  <c:v>5591</c:v>
                </c:pt>
                <c:pt idx="1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4-4B2D-800B-FCB4DC3F9194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IkäKeli'!$K$58:$K$68</c:f>
              <c:numCache>
                <c:formatCode>#,##0</c:formatCode>
                <c:ptCount val="11"/>
                <c:pt idx="0">
                  <c:v>6534</c:v>
                </c:pt>
                <c:pt idx="1">
                  <c:v>7650</c:v>
                </c:pt>
                <c:pt idx="2">
                  <c:v>8185</c:v>
                </c:pt>
                <c:pt idx="3">
                  <c:v>9297</c:v>
                </c:pt>
                <c:pt idx="4">
                  <c:v>6325</c:v>
                </c:pt>
                <c:pt idx="6">
                  <c:v>2434</c:v>
                </c:pt>
                <c:pt idx="7">
                  <c:v>3079</c:v>
                </c:pt>
                <c:pt idx="8">
                  <c:v>3297</c:v>
                </c:pt>
                <c:pt idx="9">
                  <c:v>4055</c:v>
                </c:pt>
                <c:pt idx="10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4-4B2D-800B-FCB4DC3F9194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IkäKeli'!$L$58:$L$68</c:f>
              <c:numCache>
                <c:formatCode>#,##0</c:formatCode>
                <c:ptCount val="11"/>
                <c:pt idx="0">
                  <c:v>38840</c:v>
                </c:pt>
                <c:pt idx="1">
                  <c:v>36594</c:v>
                </c:pt>
                <c:pt idx="2">
                  <c:v>41682</c:v>
                </c:pt>
                <c:pt idx="3">
                  <c:v>40029</c:v>
                </c:pt>
                <c:pt idx="4">
                  <c:v>37078</c:v>
                </c:pt>
                <c:pt idx="6">
                  <c:v>14380</c:v>
                </c:pt>
                <c:pt idx="7">
                  <c:v>13655</c:v>
                </c:pt>
                <c:pt idx="8">
                  <c:v>16156</c:v>
                </c:pt>
                <c:pt idx="9">
                  <c:v>15871</c:v>
                </c:pt>
                <c:pt idx="10">
                  <c:v>15628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4-4B2D-800B-FCB4DC3F9194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IkäKeli'!$F$58:$F$68</c:f>
              <c:numCache>
                <c:formatCode>General</c:formatCode>
                <c:ptCount val="11"/>
                <c:pt idx="0">
                  <c:v>66819</c:v>
                </c:pt>
                <c:pt idx="1">
                  <c:v>65988</c:v>
                </c:pt>
                <c:pt idx="2">
                  <c:v>64816</c:v>
                </c:pt>
                <c:pt idx="3">
                  <c:v>64098</c:v>
                </c:pt>
                <c:pt idx="4">
                  <c:v>61125</c:v>
                </c:pt>
                <c:pt idx="6">
                  <c:v>24689</c:v>
                </c:pt>
                <c:pt idx="7">
                  <c:v>24901</c:v>
                </c:pt>
                <c:pt idx="8">
                  <c:v>25149</c:v>
                </c:pt>
                <c:pt idx="9">
                  <c:v>25517</c:v>
                </c:pt>
                <c:pt idx="10">
                  <c:v>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4-4B2D-800B-FCB4DC3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4899760"/>
        <c:axId val="174901120"/>
      </c:barChart>
      <c:catAx>
        <c:axId val="174899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90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01120"/>
        <c:scaling>
          <c:orientation val="minMax"/>
          <c:max val="8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597911227154301"/>
              <c:y val="7.301620630754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4899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1409921671"/>
          <c:y val="0.89524076157147103"/>
          <c:w val="0.801631094331962"/>
          <c:h val="6.98416031329420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819061427201"/>
          <c:y val="9.4545566460188399E-2"/>
          <c:w val="0.81140524646477796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IkäKeli'!$U$88:$U$128</c:f>
              <c:numCache>
                <c:formatCode>#,##0</c:formatCode>
                <c:ptCount val="41"/>
                <c:pt idx="0">
                  <c:v>1218</c:v>
                </c:pt>
                <c:pt idx="1">
                  <c:v>1023</c:v>
                </c:pt>
                <c:pt idx="2">
                  <c:v>979</c:v>
                </c:pt>
                <c:pt idx="3">
                  <c:v>1013</c:v>
                </c:pt>
                <c:pt idx="4">
                  <c:v>1138</c:v>
                </c:pt>
                <c:pt idx="6">
                  <c:v>966</c:v>
                </c:pt>
                <c:pt idx="7">
                  <c:v>786</c:v>
                </c:pt>
                <c:pt idx="8">
                  <c:v>693</c:v>
                </c:pt>
                <c:pt idx="9">
                  <c:v>695</c:v>
                </c:pt>
                <c:pt idx="10">
                  <c:v>722</c:v>
                </c:pt>
                <c:pt idx="12">
                  <c:v>215</c:v>
                </c:pt>
                <c:pt idx="13">
                  <c:v>168</c:v>
                </c:pt>
                <c:pt idx="14">
                  <c:v>138</c:v>
                </c:pt>
                <c:pt idx="15">
                  <c:v>124</c:v>
                </c:pt>
                <c:pt idx="16">
                  <c:v>137</c:v>
                </c:pt>
                <c:pt idx="18">
                  <c:v>97</c:v>
                </c:pt>
                <c:pt idx="19">
                  <c:v>74</c:v>
                </c:pt>
                <c:pt idx="20">
                  <c:v>92</c:v>
                </c:pt>
                <c:pt idx="21">
                  <c:v>66</c:v>
                </c:pt>
                <c:pt idx="22">
                  <c:v>81</c:v>
                </c:pt>
                <c:pt idx="24">
                  <c:v>1792</c:v>
                </c:pt>
                <c:pt idx="25">
                  <c:v>1590</c:v>
                </c:pt>
                <c:pt idx="26">
                  <c:v>1580</c:v>
                </c:pt>
                <c:pt idx="27">
                  <c:v>1589</c:v>
                </c:pt>
                <c:pt idx="28">
                  <c:v>1664</c:v>
                </c:pt>
                <c:pt idx="30">
                  <c:v>21</c:v>
                </c:pt>
                <c:pt idx="31">
                  <c:v>17</c:v>
                </c:pt>
                <c:pt idx="32">
                  <c:v>11</c:v>
                </c:pt>
                <c:pt idx="33">
                  <c:v>30</c:v>
                </c:pt>
                <c:pt idx="34">
                  <c:v>24</c:v>
                </c:pt>
                <c:pt idx="36">
                  <c:v>1191</c:v>
                </c:pt>
                <c:pt idx="37">
                  <c:v>1022</c:v>
                </c:pt>
                <c:pt idx="38">
                  <c:v>977</c:v>
                </c:pt>
                <c:pt idx="39">
                  <c:v>1178</c:v>
                </c:pt>
                <c:pt idx="4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58C-B3C3-92B88D957DE3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IkäKeli'!$V$88:$V$128</c:f>
              <c:numCache>
                <c:formatCode>#,##0</c:formatCode>
                <c:ptCount val="41"/>
                <c:pt idx="0">
                  <c:v>228</c:v>
                </c:pt>
                <c:pt idx="1">
                  <c:v>189</c:v>
                </c:pt>
                <c:pt idx="2">
                  <c:v>196</c:v>
                </c:pt>
                <c:pt idx="3">
                  <c:v>219</c:v>
                </c:pt>
                <c:pt idx="4">
                  <c:v>249</c:v>
                </c:pt>
                <c:pt idx="6">
                  <c:v>289</c:v>
                </c:pt>
                <c:pt idx="7">
                  <c:v>259</c:v>
                </c:pt>
                <c:pt idx="8">
                  <c:v>215</c:v>
                </c:pt>
                <c:pt idx="9">
                  <c:v>256</c:v>
                </c:pt>
                <c:pt idx="10">
                  <c:v>288</c:v>
                </c:pt>
                <c:pt idx="12">
                  <c:v>69</c:v>
                </c:pt>
                <c:pt idx="13">
                  <c:v>58</c:v>
                </c:pt>
                <c:pt idx="14">
                  <c:v>55</c:v>
                </c:pt>
                <c:pt idx="15">
                  <c:v>61</c:v>
                </c:pt>
                <c:pt idx="16">
                  <c:v>53</c:v>
                </c:pt>
                <c:pt idx="18">
                  <c:v>409</c:v>
                </c:pt>
                <c:pt idx="19">
                  <c:v>369</c:v>
                </c:pt>
                <c:pt idx="20">
                  <c:v>322</c:v>
                </c:pt>
                <c:pt idx="21">
                  <c:v>399</c:v>
                </c:pt>
                <c:pt idx="22">
                  <c:v>476</c:v>
                </c:pt>
                <c:pt idx="24">
                  <c:v>33</c:v>
                </c:pt>
                <c:pt idx="25">
                  <c:v>28</c:v>
                </c:pt>
                <c:pt idx="26">
                  <c:v>24</c:v>
                </c:pt>
                <c:pt idx="27">
                  <c:v>18</c:v>
                </c:pt>
                <c:pt idx="28">
                  <c:v>15</c:v>
                </c:pt>
                <c:pt idx="30">
                  <c:v>105</c:v>
                </c:pt>
                <c:pt idx="31">
                  <c:v>97</c:v>
                </c:pt>
                <c:pt idx="32">
                  <c:v>67</c:v>
                </c:pt>
                <c:pt idx="33">
                  <c:v>113</c:v>
                </c:pt>
                <c:pt idx="34">
                  <c:v>101</c:v>
                </c:pt>
                <c:pt idx="36">
                  <c:v>545</c:v>
                </c:pt>
                <c:pt idx="37">
                  <c:v>612</c:v>
                </c:pt>
                <c:pt idx="38">
                  <c:v>604</c:v>
                </c:pt>
                <c:pt idx="39">
                  <c:v>774</c:v>
                </c:pt>
                <c:pt idx="40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58C-B3C3-92B88D957DE3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IkäKeli'!$E$88:$E$128</c:f>
              <c:numCache>
                <c:formatCode>General</c:formatCode>
                <c:ptCount val="41"/>
                <c:pt idx="0">
                  <c:v>1446</c:v>
                </c:pt>
                <c:pt idx="1">
                  <c:v>1212</c:v>
                </c:pt>
                <c:pt idx="2">
                  <c:v>1175</c:v>
                </c:pt>
                <c:pt idx="3">
                  <c:v>1232</c:v>
                </c:pt>
                <c:pt idx="4">
                  <c:v>1387</c:v>
                </c:pt>
                <c:pt idx="6">
                  <c:v>1255</c:v>
                </c:pt>
                <c:pt idx="7">
                  <c:v>1045</c:v>
                </c:pt>
                <c:pt idx="8">
                  <c:v>908</c:v>
                </c:pt>
                <c:pt idx="9">
                  <c:v>951</c:v>
                </c:pt>
                <c:pt idx="10">
                  <c:v>1010</c:v>
                </c:pt>
                <c:pt idx="12">
                  <c:v>284</c:v>
                </c:pt>
                <c:pt idx="13">
                  <c:v>226</c:v>
                </c:pt>
                <c:pt idx="14">
                  <c:v>193</c:v>
                </c:pt>
                <c:pt idx="15">
                  <c:v>185</c:v>
                </c:pt>
                <c:pt idx="16">
                  <c:v>190</c:v>
                </c:pt>
                <c:pt idx="18">
                  <c:v>506</c:v>
                </c:pt>
                <c:pt idx="19">
                  <c:v>443</c:v>
                </c:pt>
                <c:pt idx="20">
                  <c:v>414</c:v>
                </c:pt>
                <c:pt idx="21">
                  <c:v>465</c:v>
                </c:pt>
                <c:pt idx="22">
                  <c:v>557</c:v>
                </c:pt>
                <c:pt idx="24">
                  <c:v>1825</c:v>
                </c:pt>
                <c:pt idx="25">
                  <c:v>1618</c:v>
                </c:pt>
                <c:pt idx="26">
                  <c:v>1604</c:v>
                </c:pt>
                <c:pt idx="27">
                  <c:v>1607</c:v>
                </c:pt>
                <c:pt idx="28">
                  <c:v>1679</c:v>
                </c:pt>
                <c:pt idx="30">
                  <c:v>126</c:v>
                </c:pt>
                <c:pt idx="31">
                  <c:v>114</c:v>
                </c:pt>
                <c:pt idx="32">
                  <c:v>78</c:v>
                </c:pt>
                <c:pt idx="33">
                  <c:v>143</c:v>
                </c:pt>
                <c:pt idx="34">
                  <c:v>125</c:v>
                </c:pt>
                <c:pt idx="36">
                  <c:v>1736</c:v>
                </c:pt>
                <c:pt idx="37">
                  <c:v>1634</c:v>
                </c:pt>
                <c:pt idx="38">
                  <c:v>1581</c:v>
                </c:pt>
                <c:pt idx="39">
                  <c:v>1952</c:v>
                </c:pt>
                <c:pt idx="40">
                  <c:v>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A-458C-B3C3-92B88D95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37344"/>
        <c:axId val="215439392"/>
      </c:barChart>
      <c:catAx>
        <c:axId val="215437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39392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12281622691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43905695998499"/>
          <c:y val="0.96484963015987701"/>
          <c:w val="0.68201892526592101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11</xdr:col>
      <xdr:colOff>87342</xdr:colOff>
      <xdr:row>22</xdr:row>
      <xdr:rowOff>213569</xdr:rowOff>
    </xdr:to>
    <xdr:pic>
      <xdr:nvPicPr>
        <xdr:cNvPr id="5" name="Kuva 4" descr="Pylväskuvaaja päihtyneiden ja selvien kuljettajien aiheuttamien kuolemaan johtaneiden moottoriajoneuvo-onnettomuuksien jakaumasta vuosina 2014–2023.">
          <a:extLst>
            <a:ext uri="{FF2B5EF4-FFF2-40B4-BE49-F238E27FC236}">
              <a16:creationId xmlns:a16="http://schemas.microsoft.com/office/drawing/2014/main" id="{AB1E09D5-0CD3-F3F2-C826-8C39FB76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" y="3680460"/>
          <a:ext cx="5474682" cy="240812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0.34479</cdr:x>
      <cdr:y>0.14619</cdr:y>
    </cdr:from>
    <cdr:to>
      <cdr:x>0.90167</cdr:x>
      <cdr:y>0.18237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6446597D-A69A-495C-B8C8-70A587FC84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-5400000">
          <a:off x="2200682" y="-251215"/>
          <a:ext cx="169532" cy="2042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0.86212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C83AC30B-14CE-417A-ACCD-EC799176DC2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454" y="1209078"/>
          <a:ext cx="169532" cy="2023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76200</xdr:rowOff>
    </xdr:from>
    <xdr:to>
      <xdr:col>18</xdr:col>
      <xdr:colOff>0</xdr:colOff>
      <xdr:row>53</xdr:row>
      <xdr:rowOff>0</xdr:rowOff>
    </xdr:to>
    <xdr:graphicFrame macro="">
      <xdr:nvGraphicFramePr>
        <xdr:cNvPr id="109593" name="Chart 3">
          <a:extLst>
            <a:ext uri="{FF2B5EF4-FFF2-40B4-BE49-F238E27FC236}">
              <a16:creationId xmlns:a16="http://schemas.microsoft.com/office/drawing/2014/main" id="{00000000-0008-0000-0B00-000019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61</xdr:row>
      <xdr:rowOff>76200</xdr:rowOff>
    </xdr:from>
    <xdr:to>
      <xdr:col>18</xdr:col>
      <xdr:colOff>0</xdr:colOff>
      <xdr:row>108</xdr:row>
      <xdr:rowOff>0</xdr:rowOff>
    </xdr:to>
    <xdr:graphicFrame macro="">
      <xdr:nvGraphicFramePr>
        <xdr:cNvPr id="109594" name="Chart 4">
          <a:extLst>
            <a:ext uri="{FF2B5EF4-FFF2-40B4-BE49-F238E27FC236}">
              <a16:creationId xmlns:a16="http://schemas.microsoft.com/office/drawing/2014/main" id="{00000000-0008-0000-0B00-00001A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0.39318</cdr:x>
      <cdr:y>0.41381</cdr:y>
    </cdr:from>
    <cdr:to>
      <cdr:x>0.89305</cdr:x>
      <cdr:y>0.43554</cdr:y>
    </cdr:to>
    <cdr:sp macro="" textlink="">
      <cdr:nvSpPr>
        <cdr:cNvPr id="265217" name="Text Box 1025">
          <a:extLst xmlns:a="http://schemas.openxmlformats.org/drawingml/2006/main">
            <a:ext uri="{FF2B5EF4-FFF2-40B4-BE49-F238E27FC236}">
              <a16:creationId xmlns:a16="http://schemas.microsoft.com/office/drawing/2014/main" id="{4F8A0B67-0735-4FBA-A8C1-F24E772E9E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711" y="3258858"/>
          <a:ext cx="2137779" cy="1709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0.40476</cdr:x>
      <cdr:y>0.41381</cdr:y>
    </cdr:from>
    <cdr:to>
      <cdr:x>0.90258</cdr:x>
      <cdr:y>0.44134</cdr:y>
    </cdr:to>
    <cdr:sp macro="" textlink="">
      <cdr:nvSpPr>
        <cdr:cNvPr id="268289" name="Text Box 1025">
          <a:extLst xmlns:a="http://schemas.openxmlformats.org/drawingml/2006/main">
            <a:ext uri="{FF2B5EF4-FFF2-40B4-BE49-F238E27FC236}">
              <a16:creationId xmlns:a16="http://schemas.microsoft.com/office/drawing/2014/main" id="{2AC138E9-E7CB-41D0-842A-8CCDA88B08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501" y="3154160"/>
          <a:ext cx="2108670" cy="2098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38100</xdr:rowOff>
    </xdr:from>
    <xdr:to>
      <xdr:col>17</xdr:col>
      <xdr:colOff>600075</xdr:colOff>
      <xdr:row>45</xdr:row>
      <xdr:rowOff>95250</xdr:rowOff>
    </xdr:to>
    <xdr:graphicFrame macro="">
      <xdr:nvGraphicFramePr>
        <xdr:cNvPr id="154672" name="Chart 5">
          <a:extLst>
            <a:ext uri="{FF2B5EF4-FFF2-40B4-BE49-F238E27FC236}">
              <a16:creationId xmlns:a16="http://schemas.microsoft.com/office/drawing/2014/main" id="{00000000-0008-0000-0C00-00003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54</xdr:row>
      <xdr:rowOff>76200</xdr:rowOff>
    </xdr:from>
    <xdr:to>
      <xdr:col>17</xdr:col>
      <xdr:colOff>600075</xdr:colOff>
      <xdr:row>70</xdr:row>
      <xdr:rowOff>133350</xdr:rowOff>
    </xdr:to>
    <xdr:graphicFrame macro="">
      <xdr:nvGraphicFramePr>
        <xdr:cNvPr id="154673" name="Chart 6">
          <a:extLst>
            <a:ext uri="{FF2B5EF4-FFF2-40B4-BE49-F238E27FC236}">
              <a16:creationId xmlns:a16="http://schemas.microsoft.com/office/drawing/2014/main" id="{00000000-0008-0000-0C00-00003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84</xdr:row>
      <xdr:rowOff>76200</xdr:rowOff>
    </xdr:from>
    <xdr:to>
      <xdr:col>29</xdr:col>
      <xdr:colOff>0</xdr:colOff>
      <xdr:row>131</xdr:row>
      <xdr:rowOff>0</xdr:rowOff>
    </xdr:to>
    <xdr:graphicFrame macro="">
      <xdr:nvGraphicFramePr>
        <xdr:cNvPr id="154674" name="Chart 7">
          <a:extLst>
            <a:ext uri="{FF2B5EF4-FFF2-40B4-BE49-F238E27FC236}">
              <a16:creationId xmlns:a16="http://schemas.microsoft.com/office/drawing/2014/main" id="{00000000-0008-0000-0C00-000032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9525</xdr:colOff>
      <xdr:row>141</xdr:row>
      <xdr:rowOff>104775</xdr:rowOff>
    </xdr:from>
    <xdr:to>
      <xdr:col>46</xdr:col>
      <xdr:colOff>0</xdr:colOff>
      <xdr:row>160</xdr:row>
      <xdr:rowOff>9525</xdr:rowOff>
    </xdr:to>
    <xdr:graphicFrame macro="">
      <xdr:nvGraphicFramePr>
        <xdr:cNvPr id="154675" name="Chart 3">
          <a:extLst>
            <a:ext uri="{FF2B5EF4-FFF2-40B4-BE49-F238E27FC236}">
              <a16:creationId xmlns:a16="http://schemas.microsoft.com/office/drawing/2014/main" id="{00000000-0008-0000-0C00-000033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0.78246</cdr:x>
      <cdr:y>0.1375</cdr:y>
    </cdr:from>
    <cdr:to>
      <cdr:x>0.85879</cdr:x>
      <cdr:y>0.46806</cdr:y>
    </cdr:to>
    <cdr:sp macro="" textlink="">
      <cdr:nvSpPr>
        <cdr:cNvPr id="290817" name="Text Box 1025">
          <a:extLst xmlns:a="http://schemas.openxmlformats.org/drawingml/2006/main">
            <a:ext uri="{FF2B5EF4-FFF2-40B4-BE49-F238E27FC236}">
              <a16:creationId xmlns:a16="http://schemas.microsoft.com/office/drawing/2014/main" id="{7C1B628D-154A-418F-B5AE-3025E54E7B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860231" y="1937232"/>
          <a:ext cx="2266950" cy="2784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0.92976</cdr:x>
      <cdr:y>0.24048</cdr:y>
    </cdr:from>
    <cdr:to>
      <cdr:x>0.98674</cdr:x>
      <cdr:y>0.95682</cdr:y>
    </cdr:to>
    <cdr:sp macro="" textlink="">
      <cdr:nvSpPr>
        <cdr:cNvPr id="294913" name="Text Box 1">
          <a:extLst xmlns:a="http://schemas.openxmlformats.org/drawingml/2006/main">
            <a:ext uri="{FF2B5EF4-FFF2-40B4-BE49-F238E27FC236}">
              <a16:creationId xmlns:a16="http://schemas.microsoft.com/office/drawing/2014/main" id="{FD0AEC46-3D7B-4750-90B5-40748CD5EA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862" y="726999"/>
          <a:ext cx="208397" cy="2156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0.44956</cdr:x>
      <cdr:y>0.418</cdr:y>
    </cdr:from>
    <cdr:to>
      <cdr:x>0.94113</cdr:x>
      <cdr:y>0.44485</cdr:y>
    </cdr:to>
    <cdr:sp macro="" textlink="">
      <cdr:nvSpPr>
        <cdr:cNvPr id="296961" name="Text Box 1025">
          <a:extLst xmlns:a="http://schemas.openxmlformats.org/drawingml/2006/main">
            <a:ext uri="{FF2B5EF4-FFF2-40B4-BE49-F238E27FC236}">
              <a16:creationId xmlns:a16="http://schemas.microsoft.com/office/drawing/2014/main" id="{F1C182E6-86AE-4FCA-8503-96043EFAA3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625" y="3284695"/>
          <a:ext cx="2135079" cy="21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0.90227</cdr:x>
      <cdr:y>0.24875</cdr:y>
    </cdr:from>
    <cdr:to>
      <cdr:x>0.965</cdr:x>
      <cdr:y>0.86232</cdr:y>
    </cdr:to>
    <cdr:sp macro="" textlink="">
      <cdr:nvSpPr>
        <cdr:cNvPr id="164866" name="Text Box 2050">
          <a:extLst xmlns:a="http://schemas.openxmlformats.org/drawingml/2006/main">
            <a:ext uri="{FF2B5EF4-FFF2-40B4-BE49-F238E27FC236}">
              <a16:creationId xmlns:a16="http://schemas.microsoft.com/office/drawing/2014/main" id="{9D33DE3C-8DCD-484F-88F3-6EA154D61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304" y="794550"/>
          <a:ext cx="191191" cy="1951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11</xdr:col>
      <xdr:colOff>674082</xdr:colOff>
      <xdr:row>20</xdr:row>
      <xdr:rowOff>213569</xdr:rowOff>
    </xdr:to>
    <xdr:pic>
      <xdr:nvPicPr>
        <xdr:cNvPr id="3" name="Kuva 2" descr="Pylväskuvaaja päihtyneiden kuljettajien vuosina 2014–2023 aiheuttamien kuolemaan johtaneiden moottoriajoneuvo-onnettomuuksien onnettomuustyyppijakaumasta.">
          <a:extLst>
            <a:ext uri="{FF2B5EF4-FFF2-40B4-BE49-F238E27FC236}">
              <a16:creationId xmlns:a16="http://schemas.microsoft.com/office/drawing/2014/main" id="{5A607D10-3AE3-5609-BDFD-F1370DCF9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660" y="3200400"/>
          <a:ext cx="5474682" cy="24081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91</xdr:row>
      <xdr:rowOff>9525</xdr:rowOff>
    </xdr:from>
    <xdr:to>
      <xdr:col>24</xdr:col>
      <xdr:colOff>123825</xdr:colOff>
      <xdr:row>111</xdr:row>
      <xdr:rowOff>66675</xdr:rowOff>
    </xdr:to>
    <xdr:graphicFrame macro="">
      <xdr:nvGraphicFramePr>
        <xdr:cNvPr id="175172" name="Chart 6">
          <a:extLst>
            <a:ext uri="{FF2B5EF4-FFF2-40B4-BE49-F238E27FC236}">
              <a16:creationId xmlns:a16="http://schemas.microsoft.com/office/drawing/2014/main" id="{00000000-0008-0000-0D00-000044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35</xdr:row>
      <xdr:rowOff>76200</xdr:rowOff>
    </xdr:from>
    <xdr:to>
      <xdr:col>50</xdr:col>
      <xdr:colOff>38100</xdr:colOff>
      <xdr:row>77</xdr:row>
      <xdr:rowOff>38100</xdr:rowOff>
    </xdr:to>
    <xdr:graphicFrame macro="">
      <xdr:nvGraphicFramePr>
        <xdr:cNvPr id="175173" name="Chart 9">
          <a:extLst>
            <a:ext uri="{FF2B5EF4-FFF2-40B4-BE49-F238E27FC236}">
              <a16:creationId xmlns:a16="http://schemas.microsoft.com/office/drawing/2014/main" id="{00000000-0008-0000-0D00-000045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0</xdr:colOff>
      <xdr:row>125</xdr:row>
      <xdr:rowOff>76200</xdr:rowOff>
    </xdr:from>
    <xdr:to>
      <xdr:col>61</xdr:col>
      <xdr:colOff>38100</xdr:colOff>
      <xdr:row>167</xdr:row>
      <xdr:rowOff>38100</xdr:rowOff>
    </xdr:to>
    <xdr:graphicFrame macro="">
      <xdr:nvGraphicFramePr>
        <xdr:cNvPr id="175174" name="Chart 11">
          <a:extLst>
            <a:ext uri="{FF2B5EF4-FFF2-40B4-BE49-F238E27FC236}">
              <a16:creationId xmlns:a16="http://schemas.microsoft.com/office/drawing/2014/main" id="{00000000-0008-0000-0D00-000046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24</xdr:col>
      <xdr:colOff>104775</xdr:colOff>
      <xdr:row>27</xdr:row>
      <xdr:rowOff>57150</xdr:rowOff>
    </xdr:to>
    <xdr:graphicFrame macro="">
      <xdr:nvGraphicFramePr>
        <xdr:cNvPr id="175175" name="Chart 1">
          <a:extLst>
            <a:ext uri="{FF2B5EF4-FFF2-40B4-BE49-F238E27FC236}">
              <a16:creationId xmlns:a16="http://schemas.microsoft.com/office/drawing/2014/main" id="{00000000-0008-0000-0D00-000047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0.14069</cdr:x>
      <cdr:y>0.06321</cdr:y>
    </cdr:from>
    <cdr:to>
      <cdr:x>0.52801</cdr:x>
      <cdr:y>0.1185</cdr:y>
    </cdr:to>
    <cdr:sp macro="" textlink="">
      <cdr:nvSpPr>
        <cdr:cNvPr id="198657" name="Text Box 1025">
          <a:extLst xmlns:a="http://schemas.openxmlformats.org/drawingml/2006/main">
            <a:ext uri="{FF2B5EF4-FFF2-40B4-BE49-F238E27FC236}">
              <a16:creationId xmlns:a16="http://schemas.microsoft.com/office/drawing/2014/main" id="{86F1E722-D416-4B45-821F-55A1DDFB95D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03" y="208317"/>
          <a:ext cx="2172972" cy="182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0.32474</cdr:x>
      <cdr:y>0.1214</cdr:y>
    </cdr:from>
    <cdr:to>
      <cdr:x>0.89435</cdr:x>
      <cdr:y>0.15054</cdr:y>
    </cdr:to>
    <cdr:sp macro="" textlink="">
      <cdr:nvSpPr>
        <cdr:cNvPr id="300033" name="Text Box 1">
          <a:extLst xmlns:a="http://schemas.openxmlformats.org/drawingml/2006/main">
            <a:ext uri="{FF2B5EF4-FFF2-40B4-BE49-F238E27FC236}">
              <a16:creationId xmlns:a16="http://schemas.microsoft.com/office/drawing/2014/main" id="{5132BF21-91D3-4DE9-8F01-B5BE8F20AB3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0150" y="860313"/>
          <a:ext cx="2105099" cy="2064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0.82489</cdr:x>
      <cdr:y>0.16682</cdr:y>
    </cdr:from>
    <cdr:to>
      <cdr:x>0.87887</cdr:x>
      <cdr:y>0.47312</cdr:y>
    </cdr:to>
    <cdr:sp macro="" textlink="">
      <cdr:nvSpPr>
        <cdr:cNvPr id="303105" name="Text Box 2049">
          <a:extLst xmlns:a="http://schemas.openxmlformats.org/drawingml/2006/main">
            <a:ext uri="{FF2B5EF4-FFF2-40B4-BE49-F238E27FC236}">
              <a16:creationId xmlns:a16="http://schemas.microsoft.com/office/drawing/2014/main" id="{9DEB52DB-9684-4B22-97B1-60F58627B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529" y="1182152"/>
          <a:ext cx="199496" cy="2170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0.59293</cdr:x>
      <cdr:y>0.14162</cdr:y>
    </cdr:from>
    <cdr:to>
      <cdr:x>0.97235</cdr:x>
      <cdr:y>0.19942</cdr:y>
    </cdr:to>
    <cdr:sp macro="" textlink="">
      <cdr:nvSpPr>
        <cdr:cNvPr id="176130" name="Text Box 2">
          <a:extLst xmlns:a="http://schemas.openxmlformats.org/drawingml/2006/main">
            <a:ext uri="{FF2B5EF4-FFF2-40B4-BE49-F238E27FC236}">
              <a16:creationId xmlns:a16="http://schemas.microsoft.com/office/drawing/2014/main" id="{FAB22AD0-BBF5-4006-B9E3-E4F23C04F83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6650" y="466725"/>
          <a:ext cx="2352675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73</xdr:row>
      <xdr:rowOff>9525</xdr:rowOff>
    </xdr:from>
    <xdr:to>
      <xdr:col>37</xdr:col>
      <xdr:colOff>66675</xdr:colOff>
      <xdr:row>82</xdr:row>
      <xdr:rowOff>28575</xdr:rowOff>
    </xdr:to>
    <xdr:sp macro="" textlink="">
      <xdr:nvSpPr>
        <xdr:cNvPr id="354330" name="Line 2">
          <a:extLst>
            <a:ext uri="{FF2B5EF4-FFF2-40B4-BE49-F238E27FC236}">
              <a16:creationId xmlns:a16="http://schemas.microsoft.com/office/drawing/2014/main" id="{00000000-0008-0000-0F00-00001A680500}"/>
            </a:ext>
          </a:extLst>
        </xdr:cNvPr>
        <xdr:cNvSpPr>
          <a:spLocks noChangeShapeType="1"/>
        </xdr:cNvSpPr>
      </xdr:nvSpPr>
      <xdr:spPr bwMode="auto">
        <a:xfrm>
          <a:off x="9525000" y="13096875"/>
          <a:ext cx="11791950" cy="16478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>
      <xdr:col>16</xdr:col>
      <xdr:colOff>0</xdr:colOff>
      <xdr:row>73</xdr:row>
      <xdr:rowOff>19050</xdr:rowOff>
    </xdr:from>
    <xdr:to>
      <xdr:col>24</xdr:col>
      <xdr:colOff>352425</xdr:colOff>
      <xdr:row>76</xdr:row>
      <xdr:rowOff>76200</xdr:rowOff>
    </xdr:to>
    <xdr:sp macro="" textlink="">
      <xdr:nvSpPr>
        <xdr:cNvPr id="354331" name="Line 3">
          <a:extLst>
            <a:ext uri="{FF2B5EF4-FFF2-40B4-BE49-F238E27FC236}">
              <a16:creationId xmlns:a16="http://schemas.microsoft.com/office/drawing/2014/main" id="{00000000-0008-0000-0F00-00001B680500}"/>
            </a:ext>
          </a:extLst>
        </xdr:cNvPr>
        <xdr:cNvSpPr>
          <a:spLocks noChangeShapeType="1"/>
        </xdr:cNvSpPr>
      </xdr:nvSpPr>
      <xdr:spPr bwMode="auto">
        <a:xfrm>
          <a:off x="9525000" y="13106400"/>
          <a:ext cx="4105275" cy="5429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21</xdr:col>
      <xdr:colOff>85725</xdr:colOff>
      <xdr:row>24</xdr:row>
      <xdr:rowOff>76200</xdr:rowOff>
    </xdr:to>
    <xdr:graphicFrame macro="">
      <xdr:nvGraphicFramePr>
        <xdr:cNvPr id="207929" name="Chart 1">
          <a:extLst>
            <a:ext uri="{FF2B5EF4-FFF2-40B4-BE49-F238E27FC236}">
              <a16:creationId xmlns:a16="http://schemas.microsoft.com/office/drawing/2014/main" id="{00000000-0008-0000-1300-000039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21</xdr:col>
      <xdr:colOff>95250</xdr:colOff>
      <xdr:row>54</xdr:row>
      <xdr:rowOff>85725</xdr:rowOff>
    </xdr:to>
    <xdr:graphicFrame macro="">
      <xdr:nvGraphicFramePr>
        <xdr:cNvPr id="207930" name="Chart 2">
          <a:extLst>
            <a:ext uri="{FF2B5EF4-FFF2-40B4-BE49-F238E27FC236}">
              <a16:creationId xmlns:a16="http://schemas.microsoft.com/office/drawing/2014/main" id="{00000000-0008-0000-1300-00003A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76200</xdr:rowOff>
    </xdr:from>
    <xdr:to>
      <xdr:col>35</xdr:col>
      <xdr:colOff>28575</xdr:colOff>
      <xdr:row>87</xdr:row>
      <xdr:rowOff>133350</xdr:rowOff>
    </xdr:to>
    <xdr:graphicFrame macro="">
      <xdr:nvGraphicFramePr>
        <xdr:cNvPr id="207931" name="Chart 4">
          <a:extLst>
            <a:ext uri="{FF2B5EF4-FFF2-40B4-BE49-F238E27FC236}">
              <a16:creationId xmlns:a16="http://schemas.microsoft.com/office/drawing/2014/main" id="{00000000-0008-0000-1300-00003B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4</xdr:row>
      <xdr:rowOff>0</xdr:rowOff>
    </xdr:from>
    <xdr:to>
      <xdr:col>32</xdr:col>
      <xdr:colOff>171450</xdr:colOff>
      <xdr:row>24</xdr:row>
      <xdr:rowOff>85725</xdr:rowOff>
    </xdr:to>
    <xdr:graphicFrame macro="">
      <xdr:nvGraphicFramePr>
        <xdr:cNvPr id="207932" name="Chart 5">
          <a:extLst>
            <a:ext uri="{FF2B5EF4-FFF2-40B4-BE49-F238E27FC236}">
              <a16:creationId xmlns:a16="http://schemas.microsoft.com/office/drawing/2014/main" id="{00000000-0008-0000-1300-00003C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32</xdr:col>
      <xdr:colOff>180975</xdr:colOff>
      <xdr:row>54</xdr:row>
      <xdr:rowOff>95250</xdr:rowOff>
    </xdr:to>
    <xdr:graphicFrame macro="">
      <xdr:nvGraphicFramePr>
        <xdr:cNvPr id="207933" name="Chart 6">
          <a:extLst>
            <a:ext uri="{FF2B5EF4-FFF2-40B4-BE49-F238E27FC236}">
              <a16:creationId xmlns:a16="http://schemas.microsoft.com/office/drawing/2014/main" id="{00000000-0008-0000-1300-00003D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0.13545</cdr:x>
      <cdr:y>0.08305</cdr:y>
    </cdr:from>
    <cdr:to>
      <cdr:x>0.47514</cdr:x>
      <cdr:y>0.14943</cdr:y>
    </cdr:to>
    <cdr:sp macro="" textlink="">
      <cdr:nvSpPr>
        <cdr:cNvPr id="208897" name="Text Box 1">
          <a:extLst xmlns:a="http://schemas.openxmlformats.org/drawingml/2006/main">
            <a:ext uri="{FF2B5EF4-FFF2-40B4-BE49-F238E27FC236}">
              <a16:creationId xmlns:a16="http://schemas.microsoft.com/office/drawing/2014/main" id="{AA7074BE-82F0-4741-804B-B6D2C9DEF7A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315" y="275286"/>
          <a:ext cx="2099870" cy="220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0.12756</cdr:x>
      <cdr:y>0.19886</cdr:y>
    </cdr:from>
    <cdr:to>
      <cdr:x>0.46972</cdr:x>
      <cdr:y>0.25107</cdr:y>
    </cdr:to>
    <cdr:sp macro="" textlink="">
      <cdr:nvSpPr>
        <cdr:cNvPr id="220161" name="Text Box 1">
          <a:extLst xmlns:a="http://schemas.openxmlformats.org/drawingml/2006/main">
            <a:ext uri="{FF2B5EF4-FFF2-40B4-BE49-F238E27FC236}">
              <a16:creationId xmlns:a16="http://schemas.microsoft.com/office/drawing/2014/main" id="{E459BE88-120D-48A7-ABFF-F44F70A158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48" y="666115"/>
          <a:ext cx="2121670" cy="174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0.42421</cdr:x>
      <cdr:y>0.21087</cdr:y>
    </cdr:from>
    <cdr:to>
      <cdr:x>0.91584</cdr:x>
      <cdr:y>0.258</cdr:y>
    </cdr:to>
    <cdr:sp macro="" textlink="">
      <cdr:nvSpPr>
        <cdr:cNvPr id="313345" name="Text Box 1025">
          <a:extLst xmlns:a="http://schemas.openxmlformats.org/drawingml/2006/main">
            <a:ext uri="{FF2B5EF4-FFF2-40B4-BE49-F238E27FC236}">
              <a16:creationId xmlns:a16="http://schemas.microsoft.com/office/drawing/2014/main" id="{EAD0BB37-287F-4D74-9D85-79F3224ACF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9546" y="868845"/>
          <a:ext cx="2116603" cy="193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11</xdr:col>
      <xdr:colOff>805146</xdr:colOff>
      <xdr:row>24</xdr:row>
      <xdr:rowOff>219665</xdr:rowOff>
    </xdr:to>
    <xdr:pic>
      <xdr:nvPicPr>
        <xdr:cNvPr id="2" name="Kuva 1" descr="Pylväskuvaaja päihtyneiden kuljettajien vuosina 2014–2023 aiheuttamien kuolemaan johtaneiden moottoriajoneuvo-onnettomuuksien ikäluokkajakaumasta.">
          <a:extLst>
            <a:ext uri="{FF2B5EF4-FFF2-40B4-BE49-F238E27FC236}">
              <a16:creationId xmlns:a16="http://schemas.microsoft.com/office/drawing/2014/main" id="{03370D18-4008-ADFF-7231-ABEC4C7E4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7420" y="3947160"/>
          <a:ext cx="5468586" cy="2414225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0.11845</cdr:x>
      <cdr:y>0.18841</cdr:y>
    </cdr:from>
    <cdr:to>
      <cdr:x>0.53471</cdr:x>
      <cdr:y>0.24573</cdr:y>
    </cdr:to>
    <cdr:sp macro="" textlink="">
      <cdr:nvSpPr>
        <cdr:cNvPr id="627713" name="Text Box 1">
          <a:extLst xmlns:a="http://schemas.openxmlformats.org/drawingml/2006/main">
            <a:ext uri="{FF2B5EF4-FFF2-40B4-BE49-F238E27FC236}">
              <a16:creationId xmlns:a16="http://schemas.microsoft.com/office/drawing/2014/main" id="{71B358ED-48E6-4EB5-9115-4723029F4C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72" y="631301"/>
          <a:ext cx="2581110" cy="1910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0.12583</cdr:x>
      <cdr:y>0.25324</cdr:y>
    </cdr:from>
    <cdr:to>
      <cdr:x>0.53077</cdr:x>
      <cdr:y>0.30473</cdr:y>
    </cdr:to>
    <cdr:sp macro="" textlink="">
      <cdr:nvSpPr>
        <cdr:cNvPr id="634881" name="Text Box 1">
          <a:extLst xmlns:a="http://schemas.openxmlformats.org/drawingml/2006/main">
            <a:ext uri="{FF2B5EF4-FFF2-40B4-BE49-F238E27FC236}">
              <a16:creationId xmlns:a16="http://schemas.microsoft.com/office/drawing/2014/main" id="{1BC614FE-55D4-4A87-9D77-DDD483639E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06" y="849814"/>
          <a:ext cx="2514814" cy="1721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11</xdr:col>
      <xdr:colOff>823436</xdr:colOff>
      <xdr:row>24</xdr:row>
      <xdr:rowOff>231858</xdr:rowOff>
    </xdr:to>
    <xdr:pic>
      <xdr:nvPicPr>
        <xdr:cNvPr id="2" name="Kuva 1" descr="Pylväskuvaaja päihtyneiden kuljettajien vuosina 2014–2023 aiheuttamien kuolemaan johtaneiden moottoriajoneuvo-onnettomuuksien päihdetyyppijakaumasta.">
          <a:extLst>
            <a:ext uri="{FF2B5EF4-FFF2-40B4-BE49-F238E27FC236}">
              <a16:creationId xmlns:a16="http://schemas.microsoft.com/office/drawing/2014/main" id="{9B95C291-A705-EC5B-4BB5-E7440F60C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8420" y="4168140"/>
          <a:ext cx="5486876" cy="24264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11</xdr:col>
      <xdr:colOff>811242</xdr:colOff>
      <xdr:row>22</xdr:row>
      <xdr:rowOff>213569</xdr:rowOff>
    </xdr:to>
    <xdr:pic>
      <xdr:nvPicPr>
        <xdr:cNvPr id="2" name="Kuva 1" descr="Pylväskuvaaja päihtyneiden kuljettajien vuosina 2014–2023 aiheuttamien kuolemaan johtaneiden moottoriajoneuvo-onnettomuuksien ajoneuvotyyppijakaumasta.">
          <a:extLst>
            <a:ext uri="{FF2B5EF4-FFF2-40B4-BE49-F238E27FC236}">
              <a16:creationId xmlns:a16="http://schemas.microsoft.com/office/drawing/2014/main" id="{347D285A-5C31-C0D9-B5F7-535B157FF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7420" y="3665220"/>
          <a:ext cx="5474682" cy="24081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11</xdr:col>
      <xdr:colOff>817339</xdr:colOff>
      <xdr:row>24</xdr:row>
      <xdr:rowOff>231858</xdr:rowOff>
    </xdr:to>
    <xdr:pic>
      <xdr:nvPicPr>
        <xdr:cNvPr id="2" name="Kuva 1" descr="Pylväskuvaaja päihtyneiden kuljettajien vuosina 2014–2023 aiheuttamien kuolemaan johtaneiden moottoriajoneuvo-onnettomuuksien tieluokkajakaumasta.">
          <a:extLst>
            <a:ext uri="{FF2B5EF4-FFF2-40B4-BE49-F238E27FC236}">
              <a16:creationId xmlns:a16="http://schemas.microsoft.com/office/drawing/2014/main" id="{21D004AD-F207-01D6-C257-9340D57DC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7420" y="4145280"/>
          <a:ext cx="5480779" cy="24264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0</xdr:rowOff>
    </xdr:from>
    <xdr:to>
      <xdr:col>21</xdr:col>
      <xdr:colOff>0</xdr:colOff>
      <xdr:row>37</xdr:row>
      <xdr:rowOff>0</xdr:rowOff>
    </xdr:to>
    <xdr:graphicFrame macro="">
      <xdr:nvGraphicFramePr>
        <xdr:cNvPr id="88115" name="Chart 6">
          <a:extLst>
            <a:ext uri="{FF2B5EF4-FFF2-40B4-BE49-F238E27FC236}">
              <a16:creationId xmlns:a16="http://schemas.microsoft.com/office/drawing/2014/main" id="{00000000-0008-0000-0A00-000033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43</xdr:row>
      <xdr:rowOff>0</xdr:rowOff>
    </xdr:from>
    <xdr:to>
      <xdr:col>32</xdr:col>
      <xdr:colOff>9525</xdr:colOff>
      <xdr:row>70</xdr:row>
      <xdr:rowOff>9525</xdr:rowOff>
    </xdr:to>
    <xdr:graphicFrame macro="">
      <xdr:nvGraphicFramePr>
        <xdr:cNvPr id="88116" name="Chart 7">
          <a:extLst>
            <a:ext uri="{FF2B5EF4-FFF2-40B4-BE49-F238E27FC236}">
              <a16:creationId xmlns:a16="http://schemas.microsoft.com/office/drawing/2014/main" id="{00000000-0008-0000-0A00-000034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66675</xdr:colOff>
      <xdr:row>82</xdr:row>
      <xdr:rowOff>9526</xdr:rowOff>
    </xdr:from>
    <xdr:to>
      <xdr:col>44</xdr:col>
      <xdr:colOff>76200</xdr:colOff>
      <xdr:row>109</xdr:row>
      <xdr:rowOff>1</xdr:rowOff>
    </xdr:to>
    <xdr:graphicFrame macro="">
      <xdr:nvGraphicFramePr>
        <xdr:cNvPr id="88117" name="Chart 9">
          <a:extLst>
            <a:ext uri="{FF2B5EF4-FFF2-40B4-BE49-F238E27FC236}">
              <a16:creationId xmlns:a16="http://schemas.microsoft.com/office/drawing/2014/main" id="{00000000-0008-0000-0A00-000035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121</xdr:row>
      <xdr:rowOff>0</xdr:rowOff>
    </xdr:from>
    <xdr:to>
      <xdr:col>56</xdr:col>
      <xdr:colOff>9525</xdr:colOff>
      <xdr:row>142</xdr:row>
      <xdr:rowOff>0</xdr:rowOff>
    </xdr:to>
    <xdr:graphicFrame macro="">
      <xdr:nvGraphicFramePr>
        <xdr:cNvPr id="88118" name="Chart 10">
          <a:extLst>
            <a:ext uri="{FF2B5EF4-FFF2-40B4-BE49-F238E27FC236}">
              <a16:creationId xmlns:a16="http://schemas.microsoft.com/office/drawing/2014/main" id="{00000000-0008-0000-0A00-000036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0.92332</cdr:x>
      <cdr:y>0.32364</cdr:y>
    </cdr:from>
    <cdr:to>
      <cdr:x>0.98656</cdr:x>
      <cdr:y>0.83047</cdr:y>
    </cdr:to>
    <cdr:sp macro="" textlink="">
      <cdr:nvSpPr>
        <cdr:cNvPr id="242689" name="Text Box 1025">
          <a:extLst xmlns:a="http://schemas.openxmlformats.org/drawingml/2006/main">
            <a:ext uri="{FF2B5EF4-FFF2-40B4-BE49-F238E27FC236}">
              <a16:creationId xmlns:a16="http://schemas.microsoft.com/office/drawing/2014/main" id="{720FF821-BBB7-4407-BBAC-E09BB8A380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1" y="1476054"/>
          <a:ext cx="221802" cy="2311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0.75818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E0EA51C5-C3B1-4E6D-94C5-CDB0EDFB8B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140" y="1523305"/>
          <a:ext cx="164235" cy="20545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CCE78C-B9DC-4DA7-A471-CFD0219C50A0}" name="Taulukko1" displayName="Taulukko1" ref="A2:L6" totalsRowShown="0" headerRowDxfId="209" dataDxfId="208">
  <autoFilter ref="A2:L6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64455E0-77F7-468D-B5C0-D6E38288BD17}" name="Aiheuttajan päihtymys" dataDxfId="207"/>
    <tableColumn id="2" xr3:uid="{3CD9BB0B-6BEF-4857-8325-EE8E29895CA3}" name="2014" dataDxfId="206"/>
    <tableColumn id="3" xr3:uid="{E3897880-E1AA-42C1-B656-2CC99905136C}" name="2015" dataDxfId="205"/>
    <tableColumn id="4" xr3:uid="{2090B9F3-C5E4-4DA1-9827-1CC3576A7FA6}" name="2016" dataDxfId="204"/>
    <tableColumn id="5" xr3:uid="{0B63BF76-521B-4612-A078-C72C84B07BB1}" name="2017" dataDxfId="203"/>
    <tableColumn id="6" xr3:uid="{80049597-2C94-4D6E-9D40-6E0EB03C5165}" name="2018" dataDxfId="202"/>
    <tableColumn id="7" xr3:uid="{4E782E2F-015B-4964-B8E3-C2CB2BDABD90}" name="2019" dataDxfId="201"/>
    <tableColumn id="8" xr3:uid="{F2411F5E-E7A5-412A-9D94-9B79DCCDB2FA}" name="2020" dataDxfId="200"/>
    <tableColumn id="9" xr3:uid="{0BBD63B0-22CA-4779-929E-597E8F495166}" name="2021" dataDxfId="199"/>
    <tableColumn id="10" xr3:uid="{6C060E6B-74E0-414B-8833-3F714B13B949}" name="2022" dataDxfId="198"/>
    <tableColumn id="11" xr3:uid="{D9486494-B38E-42DA-AFFC-EDAE0508378A}" name="2023" dataDxfId="197"/>
    <tableColumn id="12" xr3:uid="{E7AFA3F5-9555-45B9-9F6A-F3A1CD400814}" name="Yhteensä" dataDxfId="196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BF531FC-BC70-4D03-88D5-368EC1E3CE7D}" name="Taulukko1591019" displayName="Taulukko1591019" ref="A8:L12" totalsRowShown="0" headerRowDxfId="83" dataDxfId="82">
  <autoFilter ref="A8:L12" xr:uid="{CBF531FC-BC70-4D03-88D5-368EC1E3CE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E66D00E-B4CB-47B6-88CD-ACE8C5A12075}" name="Ajoneuvon tyyppi" dataDxfId="81"/>
    <tableColumn id="2" xr3:uid="{7934C9C9-6D58-4571-B92E-8F4768B762F8}" name="2014" dataDxfId="80" dataCellStyle="Prosenttia"/>
    <tableColumn id="3" xr3:uid="{1BFE36C5-8596-49C9-821D-169EB3FA7EEF}" name="2015" dataDxfId="79" dataCellStyle="Prosenttia"/>
    <tableColumn id="4" xr3:uid="{85B099F9-5E6A-44A3-AA69-7C5CFF6DB59C}" name="2016" dataDxfId="78" dataCellStyle="Prosenttia"/>
    <tableColumn id="5" xr3:uid="{1EEE14D0-2FB2-47A7-86AB-539121EEBCCA}" name="2017" dataDxfId="77" dataCellStyle="Prosenttia"/>
    <tableColumn id="6" xr3:uid="{0E3A6D04-67DF-433F-8DCE-E84F1D1479C9}" name="2018" dataDxfId="76" dataCellStyle="Prosenttia"/>
    <tableColumn id="7" xr3:uid="{6B4DF564-7E9C-4855-9E01-C208FFBFBF3B}" name="2019" dataDxfId="75" dataCellStyle="Prosenttia"/>
    <tableColumn id="8" xr3:uid="{BEB4EE1B-9CE6-44CD-A90B-1DD0FA34BA7F}" name="2020" dataDxfId="74" dataCellStyle="Prosenttia"/>
    <tableColumn id="9" xr3:uid="{D1B3BD98-676D-4EC1-AC6C-3EEED98D4816}" name="2021" dataDxfId="73" dataCellStyle="Prosenttia"/>
    <tableColumn id="10" xr3:uid="{647CB4E2-6CAF-44DA-9AEF-D7576786F208}" name="2022" dataDxfId="72" dataCellStyle="Prosenttia"/>
    <tableColumn id="11" xr3:uid="{74E71CAB-7D2F-4853-BA40-0E762CDC02D0}" name="2023" dataDxfId="71" dataCellStyle="Prosenttia"/>
    <tableColumn id="12" xr3:uid="{9ADC153C-9847-4E0D-AD12-A0DE73AE5E55}" name="Yhteensä" dataDxfId="70" dataCellStyle="Prosenttia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1D70FA1-D760-46EB-BD87-B521B180B2AA}" name="Taulukko1591011" displayName="Taulukko1591011" ref="A2:L8" totalsRowShown="0" headerRowDxfId="69" dataDxfId="68">
  <autoFilter ref="A2:L8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0E53832-BB11-4060-8A3E-55E69E9E1374}" name="Tieluokka" dataDxfId="67"/>
    <tableColumn id="2" xr3:uid="{53FA4B2E-2757-43D9-A42C-7D7A973EE64C}" name="2014" dataDxfId="66"/>
    <tableColumn id="3" xr3:uid="{0A0330A3-D09D-42FA-AFCF-A23E0F57C5F4}" name="2015" dataDxfId="65"/>
    <tableColumn id="4" xr3:uid="{158CD19C-A063-45A8-B785-139B228C7F5C}" name="2016" dataDxfId="64"/>
    <tableColumn id="5" xr3:uid="{51A07AF9-A97A-49AA-A5A4-C790D00139A2}" name="2017" dataDxfId="63"/>
    <tableColumn id="6" xr3:uid="{CF0F7761-19A7-49A7-AD91-B2D91E7DFD9B}" name="2018" dataDxfId="62"/>
    <tableColumn id="7" xr3:uid="{8E08E0E2-E174-40AC-93F4-94F530B530C0}" name="2019" dataDxfId="61"/>
    <tableColumn id="8" xr3:uid="{15D7CC65-70A3-49C3-B152-92D430710B61}" name="2020" dataDxfId="60"/>
    <tableColumn id="9" xr3:uid="{640F251F-1128-4C21-8F15-E608D9F74E4E}" name="2021" dataDxfId="59"/>
    <tableColumn id="10" xr3:uid="{9DABE36D-1076-4F97-A14C-596AC9D49B9A}" name="2022" dataDxfId="58"/>
    <tableColumn id="11" xr3:uid="{6E73663D-5FE9-49E8-B1AE-8A4A5A95C927}" name="2023" dataDxfId="57"/>
    <tableColumn id="12" xr3:uid="{3CFFB6D9-928F-423D-8315-0E01047008BF}" name="Yhteensä" dataDxfId="56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58D1EDD-06A8-44FE-8AF0-B2874E825727}" name="Taulukko159101120" displayName="Taulukko159101120" ref="A9:L14" totalsRowShown="0" headerRowDxfId="55" dataDxfId="54">
  <autoFilter ref="A9:L14" xr:uid="{758D1EDD-06A8-44FE-8AF0-B2874E8257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30DFFA8-BDB6-4CE2-988F-9823E110389F}" name="Tieluokka" dataDxfId="53"/>
    <tableColumn id="2" xr3:uid="{C8382BAE-A441-408E-8958-1B93D4337E49}" name="2014" dataDxfId="52" dataCellStyle="Prosenttia"/>
    <tableColumn id="3" xr3:uid="{01FC0CFF-0243-4DBA-8341-389CBD52B834}" name="2015" dataDxfId="51" dataCellStyle="Prosenttia"/>
    <tableColumn id="4" xr3:uid="{8AD410CD-2E26-45AB-8922-C06F9A4894A3}" name="2016" dataDxfId="50" dataCellStyle="Prosenttia"/>
    <tableColumn id="5" xr3:uid="{7C12937B-F0F5-4C26-80AB-FE7DB2AB3E5E}" name="2017" dataDxfId="49" dataCellStyle="Prosenttia"/>
    <tableColumn id="6" xr3:uid="{28AE2A0F-6AF8-4297-A374-32B96CB78904}" name="2018" dataDxfId="48" dataCellStyle="Prosenttia"/>
    <tableColumn id="7" xr3:uid="{37B5DF18-3D0E-484F-A742-7B0525E420B3}" name="2019" dataDxfId="47" dataCellStyle="Prosenttia"/>
    <tableColumn id="8" xr3:uid="{44CEBCF4-D1A8-412F-BD91-82A0AEC8F521}" name="2020" dataDxfId="46" dataCellStyle="Prosenttia"/>
    <tableColumn id="9" xr3:uid="{EF841E97-3E38-4E97-AB86-27814B5E8AAE}" name="2021" dataDxfId="45" dataCellStyle="Prosenttia"/>
    <tableColumn id="10" xr3:uid="{5F2CB6E8-4187-44F7-8862-C6B0AE644457}" name="2022" dataDxfId="44" dataCellStyle="Prosenttia"/>
    <tableColumn id="11" xr3:uid="{63DF75DF-B9DC-4089-AAFF-7ECE4C9A45A6}" name="2023" dataDxfId="43" dataCellStyle="Prosenttia"/>
    <tableColumn id="12" xr3:uid="{46FED513-CE0B-4867-ACBE-7333D9494F4E}" name="Yhteensä" dataDxfId="42" dataCellStyle="Prosenttia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0DD0F01-925C-4CC2-98A7-FB87E4BC1666}" name="Taulukko159101112" displayName="Taulukko159101112" ref="A2:L6" totalsRowShown="0" headerRowDxfId="41" dataDxfId="40">
  <autoFilter ref="A2:L6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AFA0E3-AEEB-4A7F-A411-42678CF3E6D7}" name="Kuljettajan päihtymys" dataDxfId="39"/>
    <tableColumn id="2" xr3:uid="{E9FC43F0-A587-4118-828B-2830DC1DF1A5}" name="2014" dataDxfId="38"/>
    <tableColumn id="3" xr3:uid="{8568766F-01C6-473D-9369-E9FE12B4A0ED}" name="2015" dataDxfId="37"/>
    <tableColumn id="4" xr3:uid="{C127345D-8A44-4E1E-912A-241BB4A40D65}" name="2016" dataDxfId="36"/>
    <tableColumn id="5" xr3:uid="{3EE3C9FD-5640-489E-906D-77DDA033D151}" name="2017" dataDxfId="35"/>
    <tableColumn id="6" xr3:uid="{39C74895-C735-484D-B69F-D552E04F43B5}" name="2018" dataDxfId="34"/>
    <tableColumn id="7" xr3:uid="{DB8C75A4-AD17-4D27-89CA-2F118C597974}" name="2019" dataDxfId="33"/>
    <tableColumn id="8" xr3:uid="{80A945FA-FB7E-4A45-8B6B-3BB3330409DB}" name="2020" dataDxfId="32"/>
    <tableColumn id="9" xr3:uid="{B4CEFFB2-9C62-4C2C-ACFB-B814C1524A4C}" name="2021" dataDxfId="31"/>
    <tableColumn id="10" xr3:uid="{424886F2-4AC5-43BF-9820-7DC66D443E50}" name="2022" dataDxfId="30"/>
    <tableColumn id="11" xr3:uid="{D1C7C60C-B89D-4FFB-9D41-90E898DC41ED}" name="2023" dataDxfId="29"/>
    <tableColumn id="12" xr3:uid="{4A3D2CAE-A888-4181-A328-113FC6925E6B}" name="Yhteensä" dataDxfId="28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C87C847-5C86-40F6-A143-CBA14D7B6BD5}" name="Taulukko15910111213" displayName="Taulukko15910111213" ref="A2:L7" totalsRowShown="0" headerRowDxfId="27" dataDxfId="26">
  <autoFilter ref="A2:L7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81886D7-AC04-4F17-B689-3B768EA4B95C}" name="Kuolleet pyöräiljät" dataDxfId="25"/>
    <tableColumn id="2" xr3:uid="{8E1F3D98-5CFC-462A-B7C9-EEA68075EA01}" name="2014" dataDxfId="24"/>
    <tableColumn id="3" xr3:uid="{05D11F8A-0684-4400-9E80-976CA413136B}" name="2015" dataDxfId="23"/>
    <tableColumn id="4" xr3:uid="{A97C4D6A-1E7C-4B31-ACF2-5A566147899B}" name="2016" dataDxfId="22"/>
    <tableColumn id="5" xr3:uid="{E6D0F551-85CE-4E9E-81FA-58E26CF7FD87}" name="2017" dataDxfId="21"/>
    <tableColumn id="6" xr3:uid="{E579A4AF-A2FD-4D57-AD03-905F6846D700}" name="2018" dataDxfId="20"/>
    <tableColumn id="7" xr3:uid="{04852FE8-36BC-4C32-BEAD-3B2C9C0ACFBB}" name="2019" dataDxfId="19"/>
    <tableColumn id="8" xr3:uid="{4F77C0B4-1003-44B3-8E20-556858F5F6FC}" name="2020" dataDxfId="18"/>
    <tableColumn id="9" xr3:uid="{DBADEB21-906A-44AC-A9F0-52582660F1DF}" name="2021" dataDxfId="17"/>
    <tableColumn id="10" xr3:uid="{773BDA4A-93CD-4E40-925F-C95879554831}" name="2022" dataDxfId="16"/>
    <tableColumn id="11" xr3:uid="{4431FAC0-303B-482D-B918-C028E481E2F9}" name="2023" dataDxfId="15"/>
    <tableColumn id="12" xr3:uid="{AE235647-FB0D-4BB3-BA91-E517650B4451}" name="Yhteensä" dataDxfId="14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A3A8838-A28F-428A-A77F-A649028D2C43}" name="Taulukko1591011121314" displayName="Taulukko1591011121314" ref="A2:L6" totalsRowShown="0" headerRowDxfId="13" dataDxfId="12">
  <autoFilter ref="A2:L6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A41F9F1-7F73-42E4-A773-B661DE83F323}" name="Kuolleet jalankulkijat" dataDxfId="11"/>
    <tableColumn id="2" xr3:uid="{2E5A49B1-D31D-4024-AFE9-A8EF77A56E9A}" name="2014" dataDxfId="10"/>
    <tableColumn id="3" xr3:uid="{A0A0A95C-A68C-4A7A-85AF-459961E90AFA}" name="2015" dataDxfId="9"/>
    <tableColumn id="4" xr3:uid="{13E6BE49-A34C-4D35-87F9-5F38B535EA8D}" name="2016" dataDxfId="8"/>
    <tableColumn id="5" xr3:uid="{16FDBFD4-E072-4D40-BFDA-77E3DA7D109A}" name="2017" dataDxfId="7"/>
    <tableColumn id="6" xr3:uid="{FF718C19-CD12-4FBB-9D7B-3CD57909CCA9}" name="2018" dataDxfId="6"/>
    <tableColumn id="7" xr3:uid="{2B69BCCF-618F-4BF3-915B-B074B5B5CCD7}" name="2019" dataDxfId="5"/>
    <tableColumn id="8" xr3:uid="{FD2E23A9-9D9B-44AF-9556-1A5903B1C7ED}" name="2020" dataDxfId="4"/>
    <tableColumn id="9" xr3:uid="{98DC2B9E-EEB3-4FD6-BD5E-3DAA35390BC4}" name="2021" dataDxfId="3"/>
    <tableColumn id="10" xr3:uid="{03B3EADB-14BB-4600-89DF-1D5A85E8740C}" name="2022" dataDxfId="2"/>
    <tableColumn id="11" xr3:uid="{44B7203A-F268-4FC9-A8EC-583D74E15D2E}" name="2023" dataDxfId="1"/>
    <tableColumn id="12" xr3:uid="{858C0E61-1198-408A-A711-84B91159E02A}" name="Yhteensä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D789883-87F7-46B0-A6FE-0CE958776090}" name="Taulukko115" displayName="Taulukko115" ref="A8:L12" totalsRowShown="0" headerRowDxfId="195" dataDxfId="194">
  <autoFilter ref="A8:L12" xr:uid="{AD789883-87F7-46B0-A6FE-0CE9587760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81528C6-68DD-45E6-80B9-6EEEA7CF3F84}" name="Aiheuttajan päihtymys" dataDxfId="193"/>
    <tableColumn id="2" xr3:uid="{D4481436-31C2-4170-843E-15400A990CAC}" name="2014" dataDxfId="192"/>
    <tableColumn id="3" xr3:uid="{9F82239B-43E1-44EA-9B0B-F3FDC3B2188D}" name="2015" dataDxfId="191"/>
    <tableColumn id="4" xr3:uid="{72B33C0A-9E84-46E7-B5C4-44A1D60AED1F}" name="2016" dataDxfId="190"/>
    <tableColumn id="5" xr3:uid="{3C5A2501-88C6-479D-B170-8D4482A16939}" name="2017" dataDxfId="189"/>
    <tableColumn id="6" xr3:uid="{48680E69-F04B-47D6-8F84-949DD474E652}" name="2018" dataDxfId="188"/>
    <tableColumn id="7" xr3:uid="{F266421A-9461-4103-9664-BB2AF581DC65}" name="2019" dataDxfId="187"/>
    <tableColumn id="8" xr3:uid="{021A3388-EA90-4D4F-9171-4E902637C22E}" name="2020" dataDxfId="186"/>
    <tableColumn id="9" xr3:uid="{4CE520AA-D407-4993-93CF-EF6CB86C679D}" name="2021" dataDxfId="185"/>
    <tableColumn id="10" xr3:uid="{FDA2AF22-11B4-4216-98DF-6700CB2A1130}" name="2022" dataDxfId="184"/>
    <tableColumn id="11" xr3:uid="{63E77FD0-F84C-4D8F-A3D4-ABA3E28705AF}" name="2023" dataDxfId="183"/>
    <tableColumn id="12" xr3:uid="{425451DC-40E6-427F-83AA-C3C3C864A01F}" name="Yhteensä" dataDxfId="18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14C2AD-AE01-4665-AA65-64E284FC9728}" name="Taulukko13" displayName="Taulukko13" ref="A2:L6" totalsRowShown="0" headerRowDxfId="181" dataDxfId="180">
  <autoFilter ref="A2:L6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F220A16-392F-46D4-A410-206648B2AFAA}" name="Onnettomuustyyppi" dataDxfId="179"/>
    <tableColumn id="2" xr3:uid="{3F0B5382-8294-4290-9D51-47772DDCBE49}" name="2014" dataDxfId="178"/>
    <tableColumn id="3" xr3:uid="{6D8758C0-6039-4327-A583-CE5B69701FDF}" name="2015" dataDxfId="177"/>
    <tableColumn id="4" xr3:uid="{1AD0DF5C-238B-4338-9EF8-3A9D3591E438}" name="2016" dataDxfId="176"/>
    <tableColumn id="5" xr3:uid="{B40B8947-D84C-41C3-BE7C-141C3DEED9B4}" name="2017" dataDxfId="175"/>
    <tableColumn id="6" xr3:uid="{8E616F8E-B070-4ABA-BBF4-76CAEE58331D}" name="2018" dataDxfId="174"/>
    <tableColumn id="7" xr3:uid="{5D42F993-7349-4F69-A7AB-50AC617FBA8A}" name="2019" dataDxfId="173"/>
    <tableColumn id="8" xr3:uid="{B76BD6C8-7EC9-4418-AEB5-87F82B9311A6}" name="2020" dataDxfId="172"/>
    <tableColumn id="9" xr3:uid="{0F8FA8A9-6E5C-40BE-89F5-CAE8A9451CD9}" name="2021" dataDxfId="171"/>
    <tableColumn id="10" xr3:uid="{4A66F29E-2693-4483-B65C-83A27B9BB5A0}" name="2022" dataDxfId="170"/>
    <tableColumn id="11" xr3:uid="{D0D5D939-0863-4DBD-849A-E3F340C5E17F}" name="2023" dataDxfId="169"/>
    <tableColumn id="12" xr3:uid="{69391592-BFA6-439A-A2BA-C98FD50CDB50}" name="Yhteensä" dataDxfId="16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99AAA70-8AFA-4084-8857-B7AF8C5F3AF8}" name="Taulukko1316" displayName="Taulukko1316" ref="A7:L10" totalsRowShown="0" headerRowDxfId="167" dataDxfId="166">
  <autoFilter ref="A7:L10" xr:uid="{499AAA70-8AFA-4084-8857-B7AF8C5F3AF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9FE7ECC2-5B04-43E6-BE74-5DD1867AFACA}" name="Onnettomuustyyppi" dataDxfId="165"/>
    <tableColumn id="2" xr3:uid="{26B154D1-767D-4E4D-95B3-6AF6D461B7F6}" name="2014" dataDxfId="164"/>
    <tableColumn id="3" xr3:uid="{B90F21FB-6607-4E04-8894-EE3F4A2A2C77}" name="2015" dataDxfId="163"/>
    <tableColumn id="4" xr3:uid="{144FE066-D705-48F4-918E-0F220F3956E8}" name="2016" dataDxfId="162"/>
    <tableColumn id="5" xr3:uid="{2CFCDB3B-0BB8-4E7C-8614-66890B7B2C3E}" name="2017" dataDxfId="161"/>
    <tableColumn id="6" xr3:uid="{3607B6E4-BC4F-4D71-B7B2-99C02FA088E6}" name="2018" dataDxfId="160"/>
    <tableColumn id="7" xr3:uid="{F7AB1ACA-B477-4617-B9A4-14210FC5910C}" name="2019" dataDxfId="159"/>
    <tableColumn id="8" xr3:uid="{2DD3404A-C07C-4817-90DA-5738817951D7}" name="2020" dataDxfId="158"/>
    <tableColumn id="9" xr3:uid="{8D645010-BCBF-4686-BE88-413273465FEB}" name="2021" dataDxfId="157"/>
    <tableColumn id="10" xr3:uid="{AF93081C-A87D-490E-9B9C-8C03BBE0CF41}" name="2022" dataDxfId="156"/>
    <tableColumn id="11" xr3:uid="{189F164C-67E1-414F-A5B5-2B0E35671715}" name="2023" dataDxfId="155"/>
    <tableColumn id="12" xr3:uid="{799F5370-63D7-4020-BC02-A709A3AF86EF}" name="Yhteensä" dataDxfId="15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9AAD05-CEA9-447D-8209-CCF7535CB0B6}" name="Taulukko15" displayName="Taulukko15" ref="A2:L8" totalsRowShown="0" headerRowDxfId="153" dataDxfId="152">
  <autoFilter ref="A2:L8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55B25B6-D24E-463E-B11C-E1D9FDFBB0FA}" name="Kuljettajan ikä" dataDxfId="151"/>
    <tableColumn id="2" xr3:uid="{E3E1BDC7-CCEB-4141-B246-3A05DE4BAF37}" name="2014" dataDxfId="150"/>
    <tableColumn id="3" xr3:uid="{A0E524EE-EAE1-4CEE-8390-F20CFDEB2FF4}" name="2015" dataDxfId="149"/>
    <tableColumn id="4" xr3:uid="{59CFB565-8065-4F4E-A4A4-CB48CEC678BD}" name="2016" dataDxfId="148"/>
    <tableColumn id="5" xr3:uid="{C53F2987-D20B-4F28-A16C-269021ECBD81}" name="2017" dataDxfId="147"/>
    <tableColumn id="6" xr3:uid="{4276E043-493A-444D-812E-6C1061660166}" name="2018" dataDxfId="146"/>
    <tableColumn id="7" xr3:uid="{65944372-A7C9-44BB-A7C6-D0AB58039E7F}" name="2019" dataDxfId="145"/>
    <tableColumn id="8" xr3:uid="{D27561A3-70D9-4832-AAB5-4C3B9CDBC6EE}" name="2020" dataDxfId="144"/>
    <tableColumn id="9" xr3:uid="{C2E11655-C28F-4EE6-84AD-83ED29AE0ABE}" name="2021" dataDxfId="143"/>
    <tableColumn id="10" xr3:uid="{253787A3-4ECC-4496-A3C5-3E50967B614C}" name="2022" dataDxfId="142"/>
    <tableColumn id="11" xr3:uid="{318EFA76-5B22-43EC-A402-79176A559B49}" name="2023" dataDxfId="141"/>
    <tableColumn id="12" xr3:uid="{44D2EADB-2794-4F45-81EF-6B570E6B4C5E}" name="Yhteensä" dataDxfId="140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6C706B8-58E1-49D4-98DD-07B83CF14E69}" name="Taulukko1517" displayName="Taulukko1517" ref="A9:L14" totalsRowShown="0" headerRowDxfId="139" dataDxfId="138">
  <autoFilter ref="A9:L14" xr:uid="{56C706B8-58E1-49D4-98DD-07B83CF14E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1D10D76-5A85-4F9D-AEE9-BFF249F5CC8F}" name="Kuljettajan ikä" dataDxfId="137"/>
    <tableColumn id="2" xr3:uid="{1C31AC8E-C067-4BA0-8F23-428328AB4E6A}" name="2014" dataDxfId="136"/>
    <tableColumn id="3" xr3:uid="{80BDC82D-DBBF-4A41-AB39-BC14922AD172}" name="2015" dataDxfId="135"/>
    <tableColumn id="4" xr3:uid="{985D95C7-F53B-4CE1-BFEA-05935BDA442D}" name="2016" dataDxfId="134"/>
    <tableColumn id="5" xr3:uid="{E736BB12-41CA-40C1-9BC0-4DD808AD8CE3}" name="2017" dataDxfId="133"/>
    <tableColumn id="6" xr3:uid="{FF662843-A4FA-4716-968B-A049C73A157B}" name="2018" dataDxfId="132"/>
    <tableColumn id="7" xr3:uid="{3A63C53B-631E-4758-8DA1-5B5B848C4AEE}" name="2019" dataDxfId="131"/>
    <tableColumn id="8" xr3:uid="{C5CCC185-69F0-4B18-96C3-B6983941A42A}" name="2020" dataDxfId="130"/>
    <tableColumn id="9" xr3:uid="{DA2CDBAD-AB1F-42F3-81B8-57A650CF82FC}" name="2021" dataDxfId="129"/>
    <tableColumn id="10" xr3:uid="{A19CFB63-14A8-4376-A023-23A1555AC8B7}" name="2022" dataDxfId="128"/>
    <tableColumn id="11" xr3:uid="{1786B572-8035-4D3D-9C35-471A62D7CA6A}" name="2023" dataDxfId="127"/>
    <tableColumn id="12" xr3:uid="{9319C7AB-CCE2-4B15-8EC1-34AE59952895}" name="Yhteensä" dataDxfId="12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84F158-3092-4085-8222-AAD3EE0E89CE}" name="Taulukko159" displayName="Taulukko159" ref="A2:L8" totalsRowShown="0" headerRowDxfId="125" dataDxfId="124">
  <autoFilter ref="A2:L8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745C9AC-6ABA-47E8-9641-5B70CE587AAF}" name="Päihteen tyyppi" dataDxfId="123"/>
    <tableColumn id="2" xr3:uid="{F84227B7-E7BB-4098-98BE-6870503A5967}" name="2014" dataDxfId="122"/>
    <tableColumn id="3" xr3:uid="{7FAB6CF4-9EF0-49B0-8896-B8170AD16421}" name="2015" dataDxfId="121"/>
    <tableColumn id="4" xr3:uid="{7D2A63D9-0AA7-45A8-A2BB-DB473F37F54C}" name="2016" dataDxfId="120"/>
    <tableColumn id="5" xr3:uid="{660C2C96-D7C0-461F-A333-E0984FC530A9}" name="2017" dataDxfId="119"/>
    <tableColumn id="6" xr3:uid="{96286566-8807-4F29-A909-4314728E54F1}" name="2018" dataDxfId="118"/>
    <tableColumn id="7" xr3:uid="{8C572451-0674-4F8A-952E-44C493F9CEC9}" name="2019" dataDxfId="117"/>
    <tableColumn id="8" xr3:uid="{3A4CFF73-3612-4F8C-BE17-588FC0E4C710}" name="2020" dataDxfId="116"/>
    <tableColumn id="9" xr3:uid="{31B0C087-63F0-47F7-B3DD-E774F53558DE}" name="2021" dataDxfId="115"/>
    <tableColumn id="10" xr3:uid="{AAFA1DF3-61AC-4D09-91D1-1851FF8D48EC}" name="2022" dataDxfId="114"/>
    <tableColumn id="11" xr3:uid="{5A53F39C-91F5-4DF3-B150-BD9F813C7B27}" name="2023" dataDxfId="113"/>
    <tableColumn id="12" xr3:uid="{98A14F55-45D5-49E1-B1EA-DFBD8970EC51}" name="Yhteensä" dataDxfId="11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899EEEF-A51B-4D4F-82AD-6E2E906B3964}" name="Taulukko15918" displayName="Taulukko15918" ref="A9:L14" totalsRowShown="0" headerRowDxfId="111" dataDxfId="110">
  <autoFilter ref="A9:L14" xr:uid="{3899EEEF-A51B-4D4F-82AD-6E2E906B39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763777A-34BE-4567-93C0-D00C1F950536}" name="Päihteen tyyppi" dataDxfId="109"/>
    <tableColumn id="2" xr3:uid="{78ADB5BB-14A3-4D28-AED9-3FF4E762A4A6}" name="2014" dataDxfId="108"/>
    <tableColumn id="3" xr3:uid="{598D745F-193E-40FC-A53B-A5265384055C}" name="2015" dataDxfId="107"/>
    <tableColumn id="4" xr3:uid="{6DDADB15-51F3-4B0B-8208-5F1775F3958E}" name="2016" dataDxfId="106"/>
    <tableColumn id="5" xr3:uid="{71827589-6839-4CC1-AD3F-1A1928E43766}" name="2017" dataDxfId="105"/>
    <tableColumn id="6" xr3:uid="{6170D4CD-D30F-4F61-9BD2-65AC42A50162}" name="2018" dataDxfId="104"/>
    <tableColumn id="7" xr3:uid="{0D80CDDD-830F-4350-B949-60FF36A86FF9}" name="2019" dataDxfId="103"/>
    <tableColumn id="8" xr3:uid="{FBA9A3DA-8C9E-4D56-82C3-4D88D24E424A}" name="2020" dataDxfId="102"/>
    <tableColumn id="9" xr3:uid="{7A3ACC8B-C3E9-4D67-A940-6DCA4CBD6E69}" name="2021" dataDxfId="101"/>
    <tableColumn id="10" xr3:uid="{0B1AC162-9DA0-42B3-A817-19B7369E6B4F}" name="2022" dataDxfId="100"/>
    <tableColumn id="11" xr3:uid="{C28114E2-4F43-4B75-9276-378DF99968C7}" name="2023" dataDxfId="99"/>
    <tableColumn id="12" xr3:uid="{EDC260E4-7C7F-4F29-874B-7380CA6771DC}" name="Yhteensä" dataDxfId="9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2B8CE8-1585-4252-9298-C1310E8B7EFD}" name="Taulukko15910" displayName="Taulukko15910" ref="A2:L6" totalsRowShown="0" headerRowDxfId="97" dataDxfId="96">
  <autoFilter ref="A2:L6" xr:uid="{7ECCE78C-B9DC-4DA7-A471-CFD0219C50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8E784AE-629E-421B-A7D4-A604AD19A2D6}" name="Ajoneuvon tyyppi" dataDxfId="95"/>
    <tableColumn id="2" xr3:uid="{B3F84D21-590D-4BCD-8593-1257B3EB5334}" name="2014" dataDxfId="94"/>
    <tableColumn id="3" xr3:uid="{D8BE7AC5-B8D1-41A3-9E4A-F5BB248C62A3}" name="2015" dataDxfId="93"/>
    <tableColumn id="4" xr3:uid="{4D084F86-CF14-45B1-A5DF-E89FD2F783F2}" name="2016" dataDxfId="92"/>
    <tableColumn id="5" xr3:uid="{EB488A92-BED1-40DD-A8CB-3BF001F2B9CA}" name="2017" dataDxfId="91"/>
    <tableColumn id="6" xr3:uid="{8AF2EB49-8A76-499C-8129-746231BE81FA}" name="2018" dataDxfId="90"/>
    <tableColumn id="7" xr3:uid="{250056B5-6B5D-4E42-A4D8-9ECA7FAFCB3D}" name="2019" dataDxfId="89"/>
    <tableColumn id="8" xr3:uid="{D749B617-CACE-4726-B339-C03DBFAD2DA0}" name="2020" dataDxfId="88"/>
    <tableColumn id="9" xr3:uid="{634E9771-FF76-4107-96BA-A9EEA0F0556D}" name="2021" dataDxfId="87"/>
    <tableColumn id="10" xr3:uid="{10F70931-0567-4FEA-A5E7-4818D2A8CD6A}" name="2022" dataDxfId="86"/>
    <tableColumn id="11" xr3:uid="{90DFBDC9-A5B8-4E81-806A-BB412E08F245}" name="2023" dataDxfId="85"/>
    <tableColumn id="12" xr3:uid="{1AA394DC-80EC-41A8-AC0E-1D6D11DD1955}" name="Yhteensä" dataDxfId="8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TI_Excel_Teema1">
  <a:themeElements>
    <a:clrScheme name="OTI_color_2020_1">
      <a:dk1>
        <a:srgbClr val="000000"/>
      </a:dk1>
      <a:lt1>
        <a:srgbClr val="FFFFFF"/>
      </a:lt1>
      <a:dk2>
        <a:srgbClr val="7F7D7D"/>
      </a:dk2>
      <a:lt2>
        <a:srgbClr val="E7E6E6"/>
      </a:lt2>
      <a:accent1>
        <a:srgbClr val="E7E8E7"/>
      </a:accent1>
      <a:accent2>
        <a:srgbClr val="B9BAB9"/>
      </a:accent2>
      <a:accent3>
        <a:srgbClr val="7E7F7E"/>
      </a:accent3>
      <a:accent4>
        <a:srgbClr val="1C1D1A"/>
      </a:accent4>
      <a:accent5>
        <a:srgbClr val="FFD500"/>
      </a:accent5>
      <a:accent6>
        <a:srgbClr val="FDFF04"/>
      </a:accent6>
      <a:hlink>
        <a:srgbClr val="FFD405"/>
      </a:hlink>
      <a:folHlink>
        <a:srgbClr val="7D7F7D"/>
      </a:folHlink>
    </a:clrScheme>
    <a:fontScheme name="OT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bg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Presentation1" id="{5D7E7D40-5FA4-45C6-99D8-9CD33344A62A}" vid="{AD50EC22-257D-45B3-812B-DA401E87882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1"/>
  <dimension ref="A1:M12"/>
  <sheetViews>
    <sheetView tabSelected="1" zoomScaleNormal="100" workbookViewId="0"/>
  </sheetViews>
  <sheetFormatPr defaultColWidth="8.85546875" defaultRowHeight="16.899999999999999" x14ac:dyDescent="0.25"/>
  <cols>
    <col min="1" max="1" width="31.85546875" style="278" customWidth="1"/>
    <col min="2" max="2" width="9.7109375" style="278" bestFit="1" customWidth="1"/>
    <col min="3" max="11" width="10.140625" style="278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375</v>
      </c>
    </row>
    <row r="2" spans="1:13" x14ac:dyDescent="0.25">
      <c r="A2" s="278" t="s">
        <v>374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342</v>
      </c>
      <c r="B3" s="278">
        <v>42</v>
      </c>
      <c r="C3" s="278">
        <v>56</v>
      </c>
      <c r="D3" s="278">
        <v>71</v>
      </c>
      <c r="E3" s="278">
        <v>58</v>
      </c>
      <c r="F3" s="278">
        <v>45</v>
      </c>
      <c r="G3" s="278">
        <v>53</v>
      </c>
      <c r="H3" s="278">
        <v>58</v>
      </c>
      <c r="I3" s="278">
        <v>59</v>
      </c>
      <c r="J3" s="278">
        <v>51</v>
      </c>
      <c r="K3" s="278">
        <v>35</v>
      </c>
      <c r="L3" s="280">
        <v>528</v>
      </c>
      <c r="M3" s="282"/>
    </row>
    <row r="4" spans="1:13" x14ac:dyDescent="0.25">
      <c r="A4" s="278" t="s">
        <v>343</v>
      </c>
      <c r="B4" s="278">
        <v>89</v>
      </c>
      <c r="C4" s="278">
        <v>111</v>
      </c>
      <c r="D4" s="278">
        <v>101</v>
      </c>
      <c r="E4" s="278">
        <v>84</v>
      </c>
      <c r="F4" s="278">
        <v>110</v>
      </c>
      <c r="G4" s="278">
        <v>88</v>
      </c>
      <c r="H4" s="278">
        <v>86</v>
      </c>
      <c r="I4" s="278">
        <v>85</v>
      </c>
      <c r="J4" s="278">
        <v>76</v>
      </c>
      <c r="K4" s="278">
        <v>83</v>
      </c>
      <c r="L4" s="280">
        <v>913</v>
      </c>
      <c r="M4" s="282"/>
    </row>
    <row r="5" spans="1:13" x14ac:dyDescent="0.25">
      <c r="A5" s="278" t="s">
        <v>344</v>
      </c>
      <c r="B5" s="278">
        <v>5</v>
      </c>
      <c r="C5" s="278">
        <v>8</v>
      </c>
      <c r="D5" s="278">
        <v>5</v>
      </c>
      <c r="E5" s="278">
        <v>5</v>
      </c>
      <c r="F5" s="278">
        <v>4</v>
      </c>
      <c r="G5" s="278">
        <v>13</v>
      </c>
      <c r="H5" s="278">
        <v>5</v>
      </c>
      <c r="I5" s="278">
        <v>6</v>
      </c>
      <c r="J5" s="278">
        <v>3</v>
      </c>
      <c r="K5" s="278">
        <v>4</v>
      </c>
      <c r="L5" s="280">
        <v>58</v>
      </c>
      <c r="M5" s="282"/>
    </row>
    <row r="6" spans="1:13" x14ac:dyDescent="0.25">
      <c r="A6" s="280" t="s">
        <v>8</v>
      </c>
      <c r="B6" s="280">
        <v>136</v>
      </c>
      <c r="C6" s="280">
        <v>175</v>
      </c>
      <c r="D6" s="280">
        <v>177</v>
      </c>
      <c r="E6" s="280">
        <v>147</v>
      </c>
      <c r="F6" s="280">
        <v>159</v>
      </c>
      <c r="G6" s="280">
        <v>154</v>
      </c>
      <c r="H6" s="280">
        <v>149</v>
      </c>
      <c r="I6" s="280">
        <v>150</v>
      </c>
      <c r="J6" s="280">
        <v>130</v>
      </c>
      <c r="K6" s="280">
        <v>122</v>
      </c>
      <c r="L6" s="280">
        <v>1499</v>
      </c>
      <c r="M6" s="282"/>
    </row>
    <row r="7" spans="1:13" s="322" customFormat="1" ht="48.05" customHeight="1" x14ac:dyDescent="0.55000000000000004">
      <c r="A7" s="321" t="s">
        <v>376</v>
      </c>
    </row>
    <row r="8" spans="1:13" x14ac:dyDescent="0.25">
      <c r="A8" s="278" t="s">
        <v>374</v>
      </c>
      <c r="B8" s="279" t="s">
        <v>0</v>
      </c>
      <c r="C8" s="279" t="s">
        <v>1</v>
      </c>
      <c r="D8" s="279" t="s">
        <v>2</v>
      </c>
      <c r="E8" s="279" t="s">
        <v>3</v>
      </c>
      <c r="F8" s="279" t="s">
        <v>4</v>
      </c>
      <c r="G8" s="279" t="s">
        <v>5</v>
      </c>
      <c r="H8" s="279" t="s">
        <v>6</v>
      </c>
      <c r="I8" s="279" t="s">
        <v>7</v>
      </c>
      <c r="J8" s="279" t="s">
        <v>340</v>
      </c>
      <c r="K8" s="279" t="s">
        <v>341</v>
      </c>
      <c r="L8" s="281" t="s">
        <v>8</v>
      </c>
    </row>
    <row r="9" spans="1:13" x14ac:dyDescent="0.25">
      <c r="A9" s="278" t="s">
        <v>342</v>
      </c>
      <c r="B9" s="282">
        <v>0.32061068702290074</v>
      </c>
      <c r="C9" s="282">
        <v>0.33532934131736525</v>
      </c>
      <c r="D9" s="282">
        <v>0.41279069767441862</v>
      </c>
      <c r="E9" s="282">
        <v>0.40845070422535212</v>
      </c>
      <c r="F9" s="282">
        <v>0.29032258064516131</v>
      </c>
      <c r="G9" s="282">
        <v>0.37588652482269502</v>
      </c>
      <c r="H9" s="282">
        <v>0.40277777777777779</v>
      </c>
      <c r="I9" s="282">
        <v>0.40972222222222221</v>
      </c>
      <c r="J9" s="282">
        <v>0.40157480314960631</v>
      </c>
      <c r="K9" s="282">
        <v>0.29661016949152541</v>
      </c>
      <c r="L9" s="323">
        <v>0.36641221374045801</v>
      </c>
      <c r="M9" s="282"/>
    </row>
    <row r="10" spans="1:13" x14ac:dyDescent="0.25">
      <c r="A10" s="278" t="s">
        <v>343</v>
      </c>
      <c r="B10" s="282">
        <v>0.67938931297709926</v>
      </c>
      <c r="C10" s="282">
        <v>0.66467065868263475</v>
      </c>
      <c r="D10" s="282">
        <v>0.58720930232558144</v>
      </c>
      <c r="E10" s="282">
        <v>0.59154929577464788</v>
      </c>
      <c r="F10" s="282">
        <v>0.70967741935483875</v>
      </c>
      <c r="G10" s="282">
        <v>0.62411347517730498</v>
      </c>
      <c r="H10" s="282">
        <v>0.59722222222222221</v>
      </c>
      <c r="I10" s="282">
        <v>0.59027777777777779</v>
      </c>
      <c r="J10" s="282">
        <v>0.59842519685039375</v>
      </c>
      <c r="K10" s="282">
        <v>0.70338983050847459</v>
      </c>
      <c r="L10" s="323">
        <v>0.63358778625954193</v>
      </c>
      <c r="M10" s="282"/>
    </row>
    <row r="11" spans="1:13" x14ac:dyDescent="0.25">
      <c r="A11" s="278" t="s">
        <v>344</v>
      </c>
      <c r="B11" s="279" t="s">
        <v>373</v>
      </c>
      <c r="C11" s="279" t="s">
        <v>373</v>
      </c>
      <c r="D11" s="279" t="s">
        <v>373</v>
      </c>
      <c r="E11" s="279" t="s">
        <v>373</v>
      </c>
      <c r="F11" s="279" t="s">
        <v>373</v>
      </c>
      <c r="G11" s="279" t="s">
        <v>373</v>
      </c>
      <c r="H11" s="279" t="s">
        <v>373</v>
      </c>
      <c r="I11" s="279" t="s">
        <v>373</v>
      </c>
      <c r="J11" s="279" t="s">
        <v>373</v>
      </c>
      <c r="K11" s="279" t="s">
        <v>373</v>
      </c>
      <c r="L11" s="281" t="s">
        <v>373</v>
      </c>
      <c r="M11" s="282"/>
    </row>
    <row r="12" spans="1:13" x14ac:dyDescent="0.25">
      <c r="A12" s="280" t="s">
        <v>8</v>
      </c>
      <c r="B12" s="324">
        <v>1</v>
      </c>
      <c r="C12" s="324">
        <v>1</v>
      </c>
      <c r="D12" s="324">
        <v>1</v>
      </c>
      <c r="E12" s="324">
        <v>1</v>
      </c>
      <c r="F12" s="324">
        <v>1</v>
      </c>
      <c r="G12" s="324">
        <v>1</v>
      </c>
      <c r="H12" s="324">
        <v>1</v>
      </c>
      <c r="I12" s="324">
        <v>1</v>
      </c>
      <c r="J12" s="324">
        <v>1</v>
      </c>
      <c r="K12" s="324">
        <v>1</v>
      </c>
      <c r="L12" s="324">
        <v>1</v>
      </c>
      <c r="M12" s="282"/>
    </row>
  </sheetData>
  <phoneticPr fontId="0" type="noConversion"/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7"/>
  <dimension ref="A2:BD277"/>
  <sheetViews>
    <sheetView workbookViewId="0"/>
  </sheetViews>
  <sheetFormatPr defaultColWidth="8.85546875" defaultRowHeight="11.9" outlineLevelCol="1" x14ac:dyDescent="0.25"/>
  <cols>
    <col min="1" max="1" width="12" customWidth="1"/>
    <col min="2" max="2" width="11" customWidth="1"/>
    <col min="8" max="15" width="9.140625" customWidth="1" outlineLevel="1"/>
    <col min="16" max="16" width="7.140625" customWidth="1" outlineLevel="1"/>
    <col min="17" max="22" width="9.140625" customWidth="1" outlineLevel="1"/>
    <col min="24" max="24" width="11.140625" customWidth="1" outlineLevel="1"/>
    <col min="25" max="26" width="9.140625" customWidth="1" outlineLevel="1"/>
    <col min="27" max="27" width="7.140625" customWidth="1" outlineLevel="1"/>
    <col min="28" max="33" width="9.140625" customWidth="1" outlineLevel="1"/>
    <col min="35" max="35" width="9.140625" customWidth="1" outlineLevel="1"/>
    <col min="36" max="36" width="8.140625" customWidth="1" outlineLevel="1"/>
    <col min="37" max="47" width="9.140625" customWidth="1" outlineLevel="1"/>
    <col min="48" max="48" width="8.140625" customWidth="1"/>
  </cols>
  <sheetData>
    <row r="2" spans="1:21" ht="13.15" x14ac:dyDescent="0.25">
      <c r="A2" s="4" t="s">
        <v>10</v>
      </c>
    </row>
    <row r="10" spans="1:21" ht="13.15" x14ac:dyDescent="0.25">
      <c r="A10" s="17" t="s">
        <v>11</v>
      </c>
      <c r="B10" s="28"/>
      <c r="C10" s="17" t="s">
        <v>12</v>
      </c>
      <c r="D10" s="328">
        <v>40487</v>
      </c>
      <c r="E10" s="328"/>
      <c r="F10" s="16"/>
    </row>
    <row r="11" spans="1:21" ht="47.6" x14ac:dyDescent="0.25">
      <c r="A11" s="16"/>
      <c r="B11" s="33" t="s">
        <v>13</v>
      </c>
      <c r="C11" s="22" t="s">
        <v>14</v>
      </c>
      <c r="D11" s="22" t="s">
        <v>15</v>
      </c>
      <c r="E11" s="27" t="s">
        <v>8</v>
      </c>
      <c r="F11" s="16" t="s">
        <v>16</v>
      </c>
      <c r="M11" s="138" t="str">
        <f>$B11</f>
        <v>Vuoden-aika</v>
      </c>
      <c r="N11" s="139" t="s">
        <v>17</v>
      </c>
      <c r="O11" s="139" t="s">
        <v>15</v>
      </c>
      <c r="P11" s="140" t="s">
        <v>18</v>
      </c>
      <c r="Q11" s="141"/>
      <c r="R11" s="141"/>
      <c r="S11" s="141"/>
      <c r="T11" s="141"/>
      <c r="U11" s="141"/>
    </row>
    <row r="12" spans="1:21" x14ac:dyDescent="0.25">
      <c r="A12" s="16"/>
      <c r="B12" s="16"/>
      <c r="C12" s="16"/>
      <c r="D12" s="16"/>
      <c r="E12" s="16"/>
      <c r="F12" s="16"/>
      <c r="M12" s="142"/>
      <c r="N12" s="139"/>
      <c r="O12" s="139"/>
      <c r="P12" s="143"/>
      <c r="Q12" s="141"/>
      <c r="R12" s="141"/>
      <c r="S12" s="141"/>
      <c r="T12" s="141"/>
      <c r="U12" s="141"/>
    </row>
    <row r="13" spans="1:21" ht="13.15" x14ac:dyDescent="0.25">
      <c r="A13" s="16"/>
      <c r="B13" s="16" t="s">
        <v>19</v>
      </c>
      <c r="C13" s="19">
        <v>23070</v>
      </c>
      <c r="D13" s="19">
        <v>3336</v>
      </c>
      <c r="E13" s="19">
        <v>26406</v>
      </c>
      <c r="F13" s="30" t="s">
        <v>20</v>
      </c>
      <c r="M13" s="327" t="str">
        <f>B13</f>
        <v>Talvi</v>
      </c>
      <c r="N13" s="145">
        <f>C13</f>
        <v>23070</v>
      </c>
      <c r="O13" s="145">
        <f>D13</f>
        <v>3336</v>
      </c>
      <c r="P13" s="140" t="str">
        <f>F13</f>
        <v>2005*</v>
      </c>
      <c r="Q13" s="141"/>
      <c r="R13" s="141"/>
      <c r="S13" s="141"/>
      <c r="T13" s="141"/>
      <c r="U13" s="141"/>
    </row>
    <row r="14" spans="1:21" ht="13.15" x14ac:dyDescent="0.25">
      <c r="A14" s="16"/>
      <c r="B14" s="16"/>
      <c r="C14" s="19">
        <v>21659</v>
      </c>
      <c r="D14" s="19">
        <v>3390</v>
      </c>
      <c r="E14" s="19">
        <v>25049</v>
      </c>
      <c r="F14" s="16">
        <v>2006</v>
      </c>
      <c r="M14" s="327"/>
      <c r="N14" s="145">
        <f t="shared" ref="N14:N35" si="0">C14</f>
        <v>21659</v>
      </c>
      <c r="O14" s="145">
        <f t="shared" ref="O14:O35" si="1">D14</f>
        <v>3390</v>
      </c>
      <c r="P14" s="140">
        <f t="shared" ref="P14:P35" si="2">F14</f>
        <v>2006</v>
      </c>
      <c r="Q14" s="141"/>
      <c r="R14" s="141"/>
      <c r="S14" s="141"/>
      <c r="T14" s="141"/>
      <c r="U14" s="141"/>
    </row>
    <row r="15" spans="1:21" ht="13.15" x14ac:dyDescent="0.25">
      <c r="A15" s="16"/>
      <c r="B15" s="16"/>
      <c r="C15" s="19">
        <v>22507</v>
      </c>
      <c r="D15" s="19">
        <v>3546</v>
      </c>
      <c r="E15" s="19">
        <v>26053</v>
      </c>
      <c r="F15" s="16">
        <v>2007</v>
      </c>
      <c r="M15" s="327"/>
      <c r="N15" s="145">
        <f t="shared" si="0"/>
        <v>22507</v>
      </c>
      <c r="O15" s="145">
        <f t="shared" si="1"/>
        <v>3546</v>
      </c>
      <c r="P15" s="140">
        <f t="shared" si="2"/>
        <v>2007</v>
      </c>
      <c r="Q15" s="141"/>
      <c r="R15" s="141"/>
      <c r="S15" s="141"/>
      <c r="T15" s="141"/>
      <c r="U15" s="141"/>
    </row>
    <row r="16" spans="1:21" ht="13.15" x14ac:dyDescent="0.25">
      <c r="A16" s="16"/>
      <c r="B16" s="16"/>
      <c r="C16" s="19">
        <v>20899</v>
      </c>
      <c r="D16" s="19">
        <v>3570</v>
      </c>
      <c r="E16" s="19">
        <v>24469</v>
      </c>
      <c r="F16" s="16">
        <v>2008</v>
      </c>
      <c r="M16" s="327"/>
      <c r="N16" s="145">
        <f t="shared" si="0"/>
        <v>20899</v>
      </c>
      <c r="O16" s="145">
        <f t="shared" si="1"/>
        <v>3570</v>
      </c>
      <c r="P16" s="140">
        <f t="shared" si="2"/>
        <v>2008</v>
      </c>
      <c r="Q16" s="141"/>
      <c r="R16" s="141"/>
      <c r="S16" s="141"/>
      <c r="T16" s="141"/>
      <c r="U16" s="141"/>
    </row>
    <row r="17" spans="1:21" ht="13.15" x14ac:dyDescent="0.25">
      <c r="A17" s="16"/>
      <c r="B17" s="16"/>
      <c r="C17" s="19">
        <v>22372</v>
      </c>
      <c r="D17" s="19">
        <v>3522</v>
      </c>
      <c r="E17" s="19">
        <v>25894</v>
      </c>
      <c r="F17" s="16">
        <v>2009</v>
      </c>
      <c r="M17" s="327"/>
      <c r="N17" s="145">
        <f t="shared" si="0"/>
        <v>22372</v>
      </c>
      <c r="O17" s="145">
        <f t="shared" si="1"/>
        <v>3522</v>
      </c>
      <c r="P17" s="140">
        <f t="shared" si="2"/>
        <v>2009</v>
      </c>
      <c r="Q17" s="141"/>
      <c r="R17" s="141"/>
      <c r="S17" s="141"/>
      <c r="T17" s="141"/>
      <c r="U17" s="141"/>
    </row>
    <row r="18" spans="1:21" ht="13.15" x14ac:dyDescent="0.25">
      <c r="A18" s="16"/>
      <c r="B18" s="16"/>
      <c r="C18" s="16"/>
      <c r="D18" s="19"/>
      <c r="E18" s="19"/>
      <c r="F18" s="16"/>
      <c r="M18" s="144"/>
      <c r="N18" s="145"/>
      <c r="O18" s="145"/>
      <c r="P18" s="140"/>
      <c r="Q18" s="141"/>
      <c r="R18" s="141"/>
      <c r="S18" s="141"/>
      <c r="T18" s="141"/>
      <c r="U18" s="141"/>
    </row>
    <row r="19" spans="1:21" ht="13.15" x14ac:dyDescent="0.25">
      <c r="A19" s="16"/>
      <c r="B19" s="16" t="s">
        <v>21</v>
      </c>
      <c r="C19" s="19">
        <v>19474</v>
      </c>
      <c r="D19" s="19">
        <v>3300</v>
      </c>
      <c r="E19" s="19">
        <v>22774</v>
      </c>
      <c r="F19" s="16" t="str">
        <f>F13</f>
        <v>2005*</v>
      </c>
      <c r="M19" s="327" t="str">
        <f>B19</f>
        <v>Kevät</v>
      </c>
      <c r="N19" s="145">
        <f t="shared" si="0"/>
        <v>19474</v>
      </c>
      <c r="O19" s="145">
        <f t="shared" si="1"/>
        <v>3300</v>
      </c>
      <c r="P19" s="140" t="str">
        <f t="shared" si="2"/>
        <v>2005*</v>
      </c>
      <c r="Q19" s="141"/>
      <c r="R19" s="141"/>
      <c r="S19" s="141"/>
      <c r="T19" s="141"/>
      <c r="U19" s="141"/>
    </row>
    <row r="20" spans="1:21" ht="13.15" x14ac:dyDescent="0.25">
      <c r="A20" s="16"/>
      <c r="B20" s="16"/>
      <c r="C20" s="19">
        <v>20519</v>
      </c>
      <c r="D20" s="19">
        <v>3368</v>
      </c>
      <c r="E20" s="19">
        <v>23887</v>
      </c>
      <c r="F20" s="16">
        <f t="shared" ref="F20:F35" si="3">F14</f>
        <v>2006</v>
      </c>
      <c r="M20" s="327"/>
      <c r="N20" s="145">
        <f t="shared" si="0"/>
        <v>20519</v>
      </c>
      <c r="O20" s="145">
        <f t="shared" si="1"/>
        <v>3368</v>
      </c>
      <c r="P20" s="140">
        <f t="shared" si="2"/>
        <v>2006</v>
      </c>
      <c r="Q20" s="141"/>
      <c r="R20" s="141"/>
      <c r="S20" s="141"/>
      <c r="T20" s="141"/>
      <c r="U20" s="141"/>
    </row>
    <row r="21" spans="1:21" ht="13.15" x14ac:dyDescent="0.25">
      <c r="A21" s="16"/>
      <c r="B21" s="16"/>
      <c r="C21" s="19">
        <v>19913</v>
      </c>
      <c r="D21" s="19">
        <v>3885</v>
      </c>
      <c r="E21" s="19">
        <v>23798</v>
      </c>
      <c r="F21" s="16">
        <f t="shared" si="3"/>
        <v>2007</v>
      </c>
      <c r="M21" s="327"/>
      <c r="N21" s="145">
        <f t="shared" si="0"/>
        <v>19913</v>
      </c>
      <c r="O21" s="145">
        <f t="shared" si="1"/>
        <v>3885</v>
      </c>
      <c r="P21" s="140">
        <f t="shared" si="2"/>
        <v>2007</v>
      </c>
      <c r="Q21" s="141"/>
      <c r="R21" s="141"/>
      <c r="S21" s="141"/>
      <c r="T21" s="141"/>
      <c r="U21" s="141"/>
    </row>
    <row r="22" spans="1:21" ht="13.15" x14ac:dyDescent="0.25">
      <c r="A22" s="16"/>
      <c r="B22" s="16"/>
      <c r="C22" s="19">
        <v>21667</v>
      </c>
      <c r="D22" s="19">
        <v>4262</v>
      </c>
      <c r="E22" s="19">
        <v>25929</v>
      </c>
      <c r="F22" s="16">
        <f t="shared" si="3"/>
        <v>2008</v>
      </c>
      <c r="M22" s="327"/>
      <c r="N22" s="145">
        <f t="shared" si="0"/>
        <v>21667</v>
      </c>
      <c r="O22" s="145">
        <f t="shared" si="1"/>
        <v>4262</v>
      </c>
      <c r="P22" s="140">
        <f t="shared" si="2"/>
        <v>2008</v>
      </c>
      <c r="Q22" s="141"/>
      <c r="R22" s="141"/>
      <c r="S22" s="141"/>
      <c r="T22" s="141"/>
      <c r="U22" s="141"/>
    </row>
    <row r="23" spans="1:21" ht="13.15" x14ac:dyDescent="0.25">
      <c r="A23" s="16"/>
      <c r="B23" s="16"/>
      <c r="C23" s="19">
        <v>20897</v>
      </c>
      <c r="D23" s="19">
        <v>4067</v>
      </c>
      <c r="E23" s="19">
        <v>24964</v>
      </c>
      <c r="F23" s="16">
        <f t="shared" si="3"/>
        <v>2009</v>
      </c>
      <c r="M23" s="327"/>
      <c r="N23" s="145">
        <f t="shared" si="0"/>
        <v>20897</v>
      </c>
      <c r="O23" s="145">
        <f t="shared" si="1"/>
        <v>4067</v>
      </c>
      <c r="P23" s="140">
        <f t="shared" si="2"/>
        <v>2009</v>
      </c>
      <c r="Q23" s="141"/>
      <c r="R23" s="141"/>
      <c r="S23" s="141"/>
      <c r="T23" s="141"/>
      <c r="U23" s="141"/>
    </row>
    <row r="24" spans="1:21" ht="13.15" x14ac:dyDescent="0.25">
      <c r="A24" s="16"/>
      <c r="B24" s="16"/>
      <c r="C24" s="19"/>
      <c r="D24" s="19"/>
      <c r="E24" s="19"/>
      <c r="F24" s="16"/>
      <c r="M24" s="144"/>
      <c r="N24" s="145"/>
      <c r="O24" s="145"/>
      <c r="P24" s="140"/>
      <c r="Q24" s="141"/>
      <c r="R24" s="141"/>
      <c r="S24" s="141"/>
      <c r="T24" s="141"/>
      <c r="U24" s="141"/>
    </row>
    <row r="25" spans="1:21" ht="13.15" x14ac:dyDescent="0.25">
      <c r="A25" s="16"/>
      <c r="B25" s="16" t="s">
        <v>22</v>
      </c>
      <c r="C25" s="19">
        <v>18672</v>
      </c>
      <c r="D25" s="19">
        <v>4572</v>
      </c>
      <c r="E25" s="19">
        <v>23244</v>
      </c>
      <c r="F25" s="16" t="str">
        <f t="shared" si="3"/>
        <v>2005*</v>
      </c>
      <c r="M25" s="329" t="str">
        <f>B25</f>
        <v>Kesä</v>
      </c>
      <c r="N25" s="145">
        <f t="shared" si="0"/>
        <v>18672</v>
      </c>
      <c r="O25" s="145">
        <f t="shared" si="1"/>
        <v>4572</v>
      </c>
      <c r="P25" s="140" t="str">
        <f t="shared" si="2"/>
        <v>2005*</v>
      </c>
      <c r="Q25" s="141"/>
      <c r="R25" s="141"/>
      <c r="S25" s="141"/>
      <c r="T25" s="141"/>
      <c r="U25" s="141"/>
    </row>
    <row r="26" spans="1:21" ht="13.15" x14ac:dyDescent="0.25">
      <c r="A26" s="16"/>
      <c r="B26" s="16"/>
      <c r="C26" s="19">
        <v>19225</v>
      </c>
      <c r="D26" s="19">
        <v>5010</v>
      </c>
      <c r="E26" s="19">
        <v>24235</v>
      </c>
      <c r="F26" s="16">
        <f t="shared" si="3"/>
        <v>2006</v>
      </c>
      <c r="M26" s="329"/>
      <c r="N26" s="145">
        <f t="shared" si="0"/>
        <v>19225</v>
      </c>
      <c r="O26" s="145">
        <f t="shared" si="1"/>
        <v>5010</v>
      </c>
      <c r="P26" s="140">
        <f t="shared" si="2"/>
        <v>2006</v>
      </c>
      <c r="Q26" s="141"/>
      <c r="R26" s="141"/>
      <c r="S26" s="141"/>
      <c r="T26" s="141"/>
      <c r="U26" s="141"/>
    </row>
    <row r="27" spans="1:21" ht="13.15" x14ac:dyDescent="0.25">
      <c r="A27" s="16"/>
      <c r="B27" s="16"/>
      <c r="C27" s="19">
        <v>20221</v>
      </c>
      <c r="D27" s="19">
        <v>5022</v>
      </c>
      <c r="E27" s="19">
        <v>25243</v>
      </c>
      <c r="F27" s="16">
        <f t="shared" si="3"/>
        <v>2007</v>
      </c>
      <c r="M27" s="329"/>
      <c r="N27" s="145">
        <f t="shared" si="0"/>
        <v>20221</v>
      </c>
      <c r="O27" s="145">
        <f t="shared" si="1"/>
        <v>5022</v>
      </c>
      <c r="P27" s="140">
        <f t="shared" si="2"/>
        <v>2007</v>
      </c>
      <c r="Q27" s="141"/>
      <c r="R27" s="141"/>
      <c r="S27" s="141"/>
      <c r="T27" s="141"/>
      <c r="U27" s="141"/>
    </row>
    <row r="28" spans="1:21" ht="13.15" x14ac:dyDescent="0.25">
      <c r="A28" s="16"/>
      <c r="B28" s="16"/>
      <c r="C28" s="19">
        <v>19634</v>
      </c>
      <c r="D28" s="19">
        <v>5067</v>
      </c>
      <c r="E28" s="19">
        <v>24701</v>
      </c>
      <c r="F28" s="16">
        <f t="shared" si="3"/>
        <v>2008</v>
      </c>
      <c r="M28" s="329"/>
      <c r="N28" s="145">
        <f t="shared" si="0"/>
        <v>19634</v>
      </c>
      <c r="O28" s="145">
        <f t="shared" si="1"/>
        <v>5067</v>
      </c>
      <c r="P28" s="140">
        <f t="shared" si="2"/>
        <v>2008</v>
      </c>
      <c r="Q28" s="141"/>
      <c r="R28" s="141"/>
      <c r="S28" s="141"/>
      <c r="T28" s="141"/>
      <c r="U28" s="141"/>
    </row>
    <row r="29" spans="1:21" ht="13.15" x14ac:dyDescent="0.25">
      <c r="A29" s="16"/>
      <c r="B29" s="16"/>
      <c r="C29" s="19">
        <v>19075</v>
      </c>
      <c r="D29" s="19">
        <v>5532</v>
      </c>
      <c r="E29" s="19">
        <v>24607</v>
      </c>
      <c r="F29" s="16">
        <f t="shared" si="3"/>
        <v>2009</v>
      </c>
      <c r="M29" s="329"/>
      <c r="N29" s="145">
        <f t="shared" si="0"/>
        <v>19075</v>
      </c>
      <c r="O29" s="145">
        <f t="shared" si="1"/>
        <v>5532</v>
      </c>
      <c r="P29" s="140">
        <f t="shared" si="2"/>
        <v>2009</v>
      </c>
      <c r="Q29" s="141"/>
      <c r="R29" s="141"/>
      <c r="S29" s="141"/>
      <c r="T29" s="141"/>
      <c r="U29" s="141"/>
    </row>
    <row r="30" spans="1:21" ht="13.15" x14ac:dyDescent="0.25">
      <c r="A30" s="16"/>
      <c r="B30" s="16"/>
      <c r="C30" s="16"/>
      <c r="D30" s="19"/>
      <c r="E30" s="19"/>
      <c r="F30" s="16"/>
      <c r="M30" s="144"/>
      <c r="N30" s="145"/>
      <c r="O30" s="145"/>
      <c r="P30" s="140"/>
      <c r="Q30" s="141"/>
      <c r="R30" s="141"/>
      <c r="S30" s="141"/>
      <c r="T30" s="141"/>
      <c r="U30" s="141"/>
    </row>
    <row r="31" spans="1:21" ht="13.15" x14ac:dyDescent="0.25">
      <c r="A31" s="16"/>
      <c r="B31" s="16" t="s">
        <v>23</v>
      </c>
      <c r="C31" s="19">
        <v>18850</v>
      </c>
      <c r="D31" s="19">
        <v>3759</v>
      </c>
      <c r="E31" s="19">
        <v>22609</v>
      </c>
      <c r="F31" s="16" t="str">
        <f t="shared" si="3"/>
        <v>2005*</v>
      </c>
      <c r="M31" s="327" t="str">
        <f>B31</f>
        <v>Syksy</v>
      </c>
      <c r="N31" s="145">
        <f t="shared" si="0"/>
        <v>18850</v>
      </c>
      <c r="O31" s="145">
        <f t="shared" si="1"/>
        <v>3759</v>
      </c>
      <c r="P31" s="140" t="str">
        <f t="shared" si="2"/>
        <v>2005*</v>
      </c>
      <c r="Q31" s="141"/>
      <c r="R31" s="141"/>
      <c r="S31" s="141"/>
      <c r="T31" s="141"/>
      <c r="U31" s="141"/>
    </row>
    <row r="32" spans="1:21" ht="13.15" x14ac:dyDescent="0.25">
      <c r="A32" s="16"/>
      <c r="B32" s="16"/>
      <c r="C32" s="19">
        <v>20375</v>
      </c>
      <c r="D32" s="19">
        <v>4002</v>
      </c>
      <c r="E32" s="19">
        <v>24377</v>
      </c>
      <c r="F32" s="16">
        <f t="shared" si="3"/>
        <v>2006</v>
      </c>
      <c r="M32" s="327"/>
      <c r="N32" s="145">
        <f t="shared" si="0"/>
        <v>20375</v>
      </c>
      <c r="O32" s="145">
        <f t="shared" si="1"/>
        <v>4002</v>
      </c>
      <c r="P32" s="140">
        <f t="shared" si="2"/>
        <v>2006</v>
      </c>
      <c r="Q32" s="141"/>
      <c r="R32" s="141"/>
      <c r="S32" s="141"/>
      <c r="T32" s="141"/>
      <c r="U32" s="141"/>
    </row>
    <row r="33" spans="1:32" ht="13.15" x14ac:dyDescent="0.25">
      <c r="A33" s="16"/>
      <c r="B33" s="16"/>
      <c r="C33" s="19">
        <v>19703</v>
      </c>
      <c r="D33" s="19">
        <v>3863</v>
      </c>
      <c r="E33" s="19">
        <v>23566</v>
      </c>
      <c r="F33" s="16">
        <f t="shared" si="3"/>
        <v>2007</v>
      </c>
      <c r="M33" s="327"/>
      <c r="N33" s="145">
        <f t="shared" si="0"/>
        <v>19703</v>
      </c>
      <c r="O33" s="145">
        <f t="shared" si="1"/>
        <v>3863</v>
      </c>
      <c r="P33" s="140">
        <f t="shared" si="2"/>
        <v>2007</v>
      </c>
      <c r="Q33" s="141"/>
      <c r="R33" s="141"/>
      <c r="S33" s="141"/>
      <c r="T33" s="141"/>
      <c r="U33" s="141"/>
    </row>
    <row r="34" spans="1:32" ht="13.15" x14ac:dyDescent="0.25">
      <c r="A34" s="16"/>
      <c r="B34" s="16"/>
      <c r="C34" s="19">
        <v>20466</v>
      </c>
      <c r="D34" s="19">
        <v>4399</v>
      </c>
      <c r="E34" s="19">
        <v>24865</v>
      </c>
      <c r="F34" s="16">
        <f t="shared" si="3"/>
        <v>2008</v>
      </c>
      <c r="M34" s="327"/>
      <c r="N34" s="145">
        <f t="shared" si="0"/>
        <v>20466</v>
      </c>
      <c r="O34" s="145">
        <f t="shared" si="1"/>
        <v>4399</v>
      </c>
      <c r="P34" s="140">
        <f t="shared" si="2"/>
        <v>2008</v>
      </c>
      <c r="Q34" s="141"/>
      <c r="R34" s="141"/>
      <c r="S34" s="141"/>
      <c r="T34" s="141"/>
      <c r="U34" s="141"/>
    </row>
    <row r="35" spans="1:32" ht="13.15" x14ac:dyDescent="0.25">
      <c r="A35" s="16"/>
      <c r="B35" s="16"/>
      <c r="C35" s="19">
        <v>18906</v>
      </c>
      <c r="D35" s="19">
        <v>4071</v>
      </c>
      <c r="E35" s="19">
        <v>22977</v>
      </c>
      <c r="F35" s="16">
        <f t="shared" si="3"/>
        <v>2009</v>
      </c>
      <c r="M35" s="327"/>
      <c r="N35" s="145">
        <f t="shared" si="0"/>
        <v>18906</v>
      </c>
      <c r="O35" s="145">
        <f t="shared" si="1"/>
        <v>4071</v>
      </c>
      <c r="P35" s="140">
        <f t="shared" si="2"/>
        <v>2009</v>
      </c>
      <c r="Q35" s="141"/>
      <c r="R35" s="141"/>
      <c r="S35" s="141"/>
      <c r="T35" s="141"/>
      <c r="U35" s="141"/>
    </row>
    <row r="36" spans="1:32" x14ac:dyDescent="0.25">
      <c r="M36" s="141"/>
      <c r="N36" s="141"/>
      <c r="O36" s="141"/>
      <c r="P36" s="141"/>
      <c r="Q36" s="141"/>
      <c r="R36" s="141"/>
      <c r="S36" s="141"/>
      <c r="T36" s="141"/>
      <c r="U36" s="141"/>
    </row>
    <row r="37" spans="1:32" x14ac:dyDescent="0.25">
      <c r="M37" s="141"/>
      <c r="N37" s="141"/>
      <c r="O37" s="141"/>
      <c r="P37" s="141"/>
      <c r="Q37" s="141"/>
      <c r="R37" s="141"/>
      <c r="S37" s="141"/>
      <c r="T37" s="141"/>
      <c r="U37" s="141"/>
    </row>
    <row r="39" spans="1:32" s="24" customFormat="1" x14ac:dyDescent="0.25"/>
    <row r="41" spans="1:32" x14ac:dyDescent="0.25">
      <c r="G41" t="s">
        <v>24</v>
      </c>
    </row>
    <row r="43" spans="1:32" ht="13.15" x14ac:dyDescent="0.25">
      <c r="A43" s="17" t="s">
        <v>11</v>
      </c>
      <c r="B43" s="28"/>
      <c r="C43" s="17" t="s">
        <v>12</v>
      </c>
      <c r="D43" s="328">
        <v>40487</v>
      </c>
      <c r="E43" s="328"/>
      <c r="F43" s="16"/>
    </row>
    <row r="44" spans="1:32" ht="47.6" x14ac:dyDescent="0.25">
      <c r="A44" s="16"/>
      <c r="B44" s="33" t="s">
        <v>25</v>
      </c>
      <c r="C44" s="22" t="s">
        <v>14</v>
      </c>
      <c r="D44" s="22" t="s">
        <v>15</v>
      </c>
      <c r="E44" s="27" t="s">
        <v>8</v>
      </c>
      <c r="F44" s="16" t="s">
        <v>16</v>
      </c>
      <c r="X44" s="138" t="str">
        <f>$B44</f>
        <v>Viikon-päivä</v>
      </c>
      <c r="Y44" s="139" t="s">
        <v>17</v>
      </c>
      <c r="Z44" s="139" t="s">
        <v>15</v>
      </c>
      <c r="AA44" s="140" t="s">
        <v>18</v>
      </c>
      <c r="AB44" s="141"/>
      <c r="AC44" s="141"/>
      <c r="AD44" s="141"/>
      <c r="AE44" s="141"/>
      <c r="AF44" s="141"/>
    </row>
    <row r="45" spans="1:32" ht="13.15" x14ac:dyDescent="0.25">
      <c r="A45" s="16"/>
      <c r="B45" s="33"/>
      <c r="C45" s="22"/>
      <c r="D45" s="22"/>
      <c r="E45" s="27"/>
      <c r="F45" s="16"/>
      <c r="X45" s="142"/>
      <c r="Y45" s="139"/>
      <c r="Z45" s="139"/>
      <c r="AA45" s="143"/>
      <c r="AB45" s="141"/>
      <c r="AC45" s="141"/>
      <c r="AD45" s="141"/>
      <c r="AE45" s="141"/>
      <c r="AF45" s="141"/>
    </row>
    <row r="46" spans="1:32" ht="13.15" x14ac:dyDescent="0.25">
      <c r="A46" s="16"/>
      <c r="B46" s="326" t="s">
        <v>26</v>
      </c>
      <c r="C46" s="16">
        <v>24420</v>
      </c>
      <c r="D46" s="19">
        <v>4156</v>
      </c>
      <c r="E46" s="19">
        <v>28576</v>
      </c>
      <c r="F46" s="30" t="s">
        <v>20</v>
      </c>
      <c r="X46" s="329" t="str">
        <f>$B46</f>
        <v>Maanantai-tiistai</v>
      </c>
      <c r="Y46" s="145">
        <f>$C46</f>
        <v>24420</v>
      </c>
      <c r="Z46" s="145">
        <f>$D46</f>
        <v>4156</v>
      </c>
      <c r="AA46" s="140" t="str">
        <f>F46</f>
        <v>2005*</v>
      </c>
      <c r="AB46" s="141"/>
      <c r="AC46" s="141"/>
      <c r="AD46" s="141"/>
      <c r="AE46" s="141"/>
      <c r="AF46" s="141"/>
    </row>
    <row r="47" spans="1:32" ht="13.15" x14ac:dyDescent="0.25">
      <c r="A47" s="16"/>
      <c r="B47" s="326"/>
      <c r="C47" s="16">
        <v>25322</v>
      </c>
      <c r="D47" s="19">
        <v>4403</v>
      </c>
      <c r="E47" s="19">
        <v>29725</v>
      </c>
      <c r="F47" s="16">
        <v>2006</v>
      </c>
      <c r="X47" s="329"/>
      <c r="Y47" s="145">
        <f t="shared" ref="Y47:Y68" si="4">$C47</f>
        <v>25322</v>
      </c>
      <c r="Z47" s="145">
        <f t="shared" ref="Z47:Z68" si="5">$D47</f>
        <v>4403</v>
      </c>
      <c r="AA47" s="140">
        <f t="shared" ref="AA47:AA68" si="6">F47</f>
        <v>2006</v>
      </c>
      <c r="AB47" s="141"/>
      <c r="AC47" s="141"/>
      <c r="AD47" s="141"/>
      <c r="AE47" s="141"/>
      <c r="AF47" s="141"/>
    </row>
    <row r="48" spans="1:32" ht="13.15" x14ac:dyDescent="0.25">
      <c r="A48" s="16"/>
      <c r="B48" s="16"/>
      <c r="C48" s="16">
        <v>25466</v>
      </c>
      <c r="D48" s="19">
        <v>4658</v>
      </c>
      <c r="E48" s="19">
        <v>30124</v>
      </c>
      <c r="F48" s="16">
        <v>2007</v>
      </c>
      <c r="X48" s="329"/>
      <c r="Y48" s="145">
        <f t="shared" si="4"/>
        <v>25466</v>
      </c>
      <c r="Z48" s="145">
        <f t="shared" si="5"/>
        <v>4658</v>
      </c>
      <c r="AA48" s="140">
        <f t="shared" si="6"/>
        <v>2007</v>
      </c>
      <c r="AB48" s="141"/>
      <c r="AC48" s="141"/>
      <c r="AD48" s="141"/>
      <c r="AE48" s="141"/>
      <c r="AF48" s="141"/>
    </row>
    <row r="49" spans="1:32" ht="13.15" x14ac:dyDescent="0.25">
      <c r="A49" s="16"/>
      <c r="B49" s="16"/>
      <c r="C49" s="16">
        <v>25875</v>
      </c>
      <c r="D49" s="19">
        <v>4853</v>
      </c>
      <c r="E49" s="19">
        <v>30728</v>
      </c>
      <c r="F49" s="16">
        <v>2008</v>
      </c>
      <c r="X49" s="329"/>
      <c r="Y49" s="145">
        <f t="shared" si="4"/>
        <v>25875</v>
      </c>
      <c r="Z49" s="145">
        <f t="shared" si="5"/>
        <v>4853</v>
      </c>
      <c r="AA49" s="140">
        <f t="shared" si="6"/>
        <v>2008</v>
      </c>
      <c r="AB49" s="141"/>
      <c r="AC49" s="141"/>
      <c r="AD49" s="141"/>
      <c r="AE49" s="141"/>
      <c r="AF49" s="141"/>
    </row>
    <row r="50" spans="1:32" ht="13.15" x14ac:dyDescent="0.25">
      <c r="A50" s="16"/>
      <c r="B50" s="16"/>
      <c r="C50" s="16">
        <v>25493</v>
      </c>
      <c r="D50" s="19">
        <v>4925</v>
      </c>
      <c r="E50" s="19">
        <v>30418</v>
      </c>
      <c r="F50" s="16">
        <v>2009</v>
      </c>
      <c r="X50" s="329"/>
      <c r="Y50" s="145">
        <f t="shared" si="4"/>
        <v>25493</v>
      </c>
      <c r="Z50" s="145">
        <f t="shared" si="5"/>
        <v>4925</v>
      </c>
      <c r="AA50" s="140">
        <f t="shared" si="6"/>
        <v>2009</v>
      </c>
      <c r="AB50" s="141"/>
      <c r="AC50" s="141"/>
      <c r="AD50" s="141"/>
      <c r="AE50" s="141"/>
      <c r="AF50" s="141"/>
    </row>
    <row r="51" spans="1:32" ht="13.15" x14ac:dyDescent="0.25">
      <c r="A51" s="16"/>
      <c r="B51" s="16"/>
      <c r="C51" s="16"/>
      <c r="D51" s="19"/>
      <c r="E51" s="19"/>
      <c r="F51" s="16"/>
      <c r="X51" s="144"/>
      <c r="Y51" s="145"/>
      <c r="Z51" s="145"/>
      <c r="AA51" s="140"/>
      <c r="AB51" s="141"/>
      <c r="AC51" s="141"/>
      <c r="AD51" s="141"/>
      <c r="AE51" s="141"/>
      <c r="AF51" s="141"/>
    </row>
    <row r="52" spans="1:32" ht="13.15" x14ac:dyDescent="0.25">
      <c r="A52" s="16"/>
      <c r="B52" s="326" t="s">
        <v>27</v>
      </c>
      <c r="C52" s="16">
        <v>25516</v>
      </c>
      <c r="D52" s="19">
        <v>4309</v>
      </c>
      <c r="E52" s="19">
        <v>29825</v>
      </c>
      <c r="F52" s="16" t="str">
        <f>F46</f>
        <v>2005*</v>
      </c>
      <c r="X52" s="329" t="str">
        <f>$B52</f>
        <v>Keskiviikko-torstai</v>
      </c>
      <c r="Y52" s="145">
        <f t="shared" si="4"/>
        <v>25516</v>
      </c>
      <c r="Z52" s="145">
        <f t="shared" si="5"/>
        <v>4309</v>
      </c>
      <c r="AA52" s="140" t="str">
        <f t="shared" si="6"/>
        <v>2005*</v>
      </c>
      <c r="AB52" s="141"/>
      <c r="AC52" s="141"/>
      <c r="AD52" s="141"/>
      <c r="AE52" s="141"/>
      <c r="AF52" s="141"/>
    </row>
    <row r="53" spans="1:32" ht="13.15" x14ac:dyDescent="0.25">
      <c r="A53" s="16"/>
      <c r="B53" s="326"/>
      <c r="C53" s="16">
        <v>25901</v>
      </c>
      <c r="D53" s="19">
        <v>4475</v>
      </c>
      <c r="E53" s="19">
        <v>30376</v>
      </c>
      <c r="F53" s="16">
        <f t="shared" ref="F53:F74" si="7">F47</f>
        <v>2006</v>
      </c>
      <c r="X53" s="329"/>
      <c r="Y53" s="145">
        <f t="shared" si="4"/>
        <v>25901</v>
      </c>
      <c r="Z53" s="145">
        <f t="shared" si="5"/>
        <v>4475</v>
      </c>
      <c r="AA53" s="140">
        <f t="shared" si="6"/>
        <v>2006</v>
      </c>
      <c r="AB53" s="141"/>
      <c r="AC53" s="141"/>
      <c r="AD53" s="141"/>
      <c r="AE53" s="141"/>
      <c r="AF53" s="141"/>
    </row>
    <row r="54" spans="1:32" ht="13.15" x14ac:dyDescent="0.25">
      <c r="A54" s="16"/>
      <c r="B54" s="16"/>
      <c r="C54" s="16">
        <v>26051</v>
      </c>
      <c r="D54" s="19">
        <v>4567</v>
      </c>
      <c r="E54" s="19">
        <v>30618</v>
      </c>
      <c r="F54" s="16">
        <f t="shared" si="7"/>
        <v>2007</v>
      </c>
      <c r="X54" s="329"/>
      <c r="Y54" s="145">
        <f t="shared" si="4"/>
        <v>26051</v>
      </c>
      <c r="Z54" s="145">
        <f t="shared" si="5"/>
        <v>4567</v>
      </c>
      <c r="AA54" s="140">
        <f t="shared" si="6"/>
        <v>2007</v>
      </c>
      <c r="AB54" s="141"/>
      <c r="AC54" s="141"/>
      <c r="AD54" s="141"/>
      <c r="AE54" s="141"/>
      <c r="AF54" s="141"/>
    </row>
    <row r="55" spans="1:32" ht="13.15" x14ac:dyDescent="0.25">
      <c r="A55" s="16"/>
      <c r="B55" s="16"/>
      <c r="C55" s="16">
        <v>26725</v>
      </c>
      <c r="D55" s="19">
        <v>5021</v>
      </c>
      <c r="E55" s="19">
        <v>31746</v>
      </c>
      <c r="F55" s="16">
        <f t="shared" si="7"/>
        <v>2008</v>
      </c>
      <c r="X55" s="329"/>
      <c r="Y55" s="145">
        <f t="shared" si="4"/>
        <v>26725</v>
      </c>
      <c r="Z55" s="145">
        <f t="shared" si="5"/>
        <v>5021</v>
      </c>
      <c r="AA55" s="140">
        <f t="shared" si="6"/>
        <v>2008</v>
      </c>
      <c r="AB55" s="141"/>
      <c r="AC55" s="141"/>
      <c r="AD55" s="141"/>
      <c r="AE55" s="141"/>
      <c r="AF55" s="141"/>
    </row>
    <row r="56" spans="1:32" ht="13.15" x14ac:dyDescent="0.25">
      <c r="A56" s="16"/>
      <c r="B56" s="16"/>
      <c r="C56" s="16">
        <v>25920</v>
      </c>
      <c r="D56" s="19">
        <v>4663</v>
      </c>
      <c r="E56" s="19">
        <v>30583</v>
      </c>
      <c r="F56" s="16">
        <f t="shared" si="7"/>
        <v>2009</v>
      </c>
      <c r="X56" s="329"/>
      <c r="Y56" s="145">
        <f t="shared" si="4"/>
        <v>25920</v>
      </c>
      <c r="Z56" s="145">
        <f t="shared" si="5"/>
        <v>4663</v>
      </c>
      <c r="AA56" s="140">
        <f t="shared" si="6"/>
        <v>2009</v>
      </c>
      <c r="AB56" s="141"/>
      <c r="AC56" s="141"/>
      <c r="AD56" s="141"/>
      <c r="AE56" s="141"/>
      <c r="AF56" s="141"/>
    </row>
    <row r="57" spans="1:32" ht="13.15" x14ac:dyDescent="0.25">
      <c r="A57" s="16"/>
      <c r="B57" s="16"/>
      <c r="C57" s="16"/>
      <c r="D57" s="19"/>
      <c r="E57" s="19"/>
      <c r="F57" s="16"/>
      <c r="X57" s="144"/>
      <c r="Y57" s="145"/>
      <c r="Z57" s="145"/>
      <c r="AA57" s="140"/>
      <c r="AB57" s="141"/>
      <c r="AC57" s="141"/>
      <c r="AD57" s="141"/>
      <c r="AE57" s="141"/>
      <c r="AF57" s="141"/>
    </row>
    <row r="58" spans="1:32" ht="13.15" x14ac:dyDescent="0.25">
      <c r="A58" s="16"/>
      <c r="B58" s="16" t="s">
        <v>28</v>
      </c>
      <c r="C58" s="16">
        <v>14907</v>
      </c>
      <c r="D58" s="19">
        <v>2505</v>
      </c>
      <c r="E58" s="19">
        <v>17412</v>
      </c>
      <c r="F58" s="16" t="str">
        <f t="shared" si="7"/>
        <v>2005*</v>
      </c>
      <c r="X58" s="329" t="str">
        <f>$B58</f>
        <v>Perjantai</v>
      </c>
      <c r="Y58" s="145">
        <f t="shared" si="4"/>
        <v>14907</v>
      </c>
      <c r="Z58" s="145">
        <f t="shared" si="5"/>
        <v>2505</v>
      </c>
      <c r="AA58" s="140" t="str">
        <f t="shared" si="6"/>
        <v>2005*</v>
      </c>
      <c r="AB58" s="141"/>
      <c r="AC58" s="141"/>
      <c r="AD58" s="141"/>
      <c r="AE58" s="141"/>
      <c r="AF58" s="141"/>
    </row>
    <row r="59" spans="1:32" ht="13.15" x14ac:dyDescent="0.25">
      <c r="A59" s="16"/>
      <c r="B59" s="16"/>
      <c r="C59" s="16">
        <v>15009</v>
      </c>
      <c r="D59" s="19">
        <v>2599</v>
      </c>
      <c r="E59" s="19">
        <v>17608</v>
      </c>
      <c r="F59" s="16">
        <f t="shared" si="7"/>
        <v>2006</v>
      </c>
      <c r="X59" s="329"/>
      <c r="Y59" s="145">
        <f t="shared" si="4"/>
        <v>15009</v>
      </c>
      <c r="Z59" s="145">
        <f t="shared" si="5"/>
        <v>2599</v>
      </c>
      <c r="AA59" s="140">
        <f t="shared" si="6"/>
        <v>2006</v>
      </c>
      <c r="AB59" s="141"/>
      <c r="AC59" s="141"/>
      <c r="AD59" s="141"/>
      <c r="AE59" s="141"/>
      <c r="AF59" s="141"/>
    </row>
    <row r="60" spans="1:32" ht="13.15" x14ac:dyDescent="0.25">
      <c r="A60" s="16"/>
      <c r="B60" s="16"/>
      <c r="C60" s="16">
        <v>15046</v>
      </c>
      <c r="D60" s="19">
        <v>2625</v>
      </c>
      <c r="E60" s="19">
        <v>17671</v>
      </c>
      <c r="F60" s="16">
        <f t="shared" si="7"/>
        <v>2007</v>
      </c>
      <c r="X60" s="329"/>
      <c r="Y60" s="145">
        <f t="shared" si="4"/>
        <v>15046</v>
      </c>
      <c r="Z60" s="145">
        <f t="shared" si="5"/>
        <v>2625</v>
      </c>
      <c r="AA60" s="140">
        <f t="shared" si="6"/>
        <v>2007</v>
      </c>
      <c r="AB60" s="141"/>
      <c r="AC60" s="141"/>
      <c r="AD60" s="141"/>
      <c r="AE60" s="141"/>
      <c r="AF60" s="141"/>
    </row>
    <row r="61" spans="1:32" ht="13.15" x14ac:dyDescent="0.25">
      <c r="A61" s="16"/>
      <c r="B61" s="16"/>
      <c r="C61" s="16">
        <v>14845</v>
      </c>
      <c r="D61" s="19">
        <v>2792</v>
      </c>
      <c r="E61" s="19">
        <v>17637</v>
      </c>
      <c r="F61" s="16">
        <f t="shared" si="7"/>
        <v>2008</v>
      </c>
      <c r="X61" s="329"/>
      <c r="Y61" s="145">
        <f t="shared" si="4"/>
        <v>14845</v>
      </c>
      <c r="Z61" s="145">
        <f t="shared" si="5"/>
        <v>2792</v>
      </c>
      <c r="AA61" s="140">
        <f t="shared" si="6"/>
        <v>2008</v>
      </c>
      <c r="AB61" s="141"/>
      <c r="AC61" s="141"/>
      <c r="AD61" s="141"/>
      <c r="AE61" s="141"/>
      <c r="AF61" s="141"/>
    </row>
    <row r="62" spans="1:32" ht="13.15" x14ac:dyDescent="0.25">
      <c r="A62" s="16"/>
      <c r="B62" s="16"/>
      <c r="C62" s="16">
        <v>14391</v>
      </c>
      <c r="D62" s="19">
        <v>2825</v>
      </c>
      <c r="E62" s="19">
        <v>17216</v>
      </c>
      <c r="F62" s="16">
        <f t="shared" si="7"/>
        <v>2009</v>
      </c>
      <c r="X62" s="329"/>
      <c r="Y62" s="145">
        <f t="shared" si="4"/>
        <v>14391</v>
      </c>
      <c r="Z62" s="145">
        <f t="shared" si="5"/>
        <v>2825</v>
      </c>
      <c r="AA62" s="140">
        <f t="shared" si="6"/>
        <v>2009</v>
      </c>
      <c r="AB62" s="141"/>
      <c r="AC62" s="141"/>
      <c r="AD62" s="141"/>
      <c r="AE62" s="141"/>
      <c r="AF62" s="141"/>
    </row>
    <row r="63" spans="1:32" ht="13.15" x14ac:dyDescent="0.25">
      <c r="A63" s="16"/>
      <c r="B63" s="16"/>
      <c r="C63" s="16"/>
      <c r="D63" s="19"/>
      <c r="E63" s="19"/>
      <c r="F63" s="16"/>
      <c r="X63" s="144"/>
      <c r="Y63" s="145"/>
      <c r="Z63" s="145"/>
      <c r="AA63" s="140"/>
      <c r="AB63" s="141"/>
      <c r="AC63" s="141"/>
      <c r="AD63" s="141"/>
      <c r="AE63" s="141"/>
      <c r="AF63" s="141"/>
    </row>
    <row r="64" spans="1:32" ht="13.15" x14ac:dyDescent="0.25">
      <c r="A64" s="16"/>
      <c r="B64" s="326" t="s">
        <v>29</v>
      </c>
      <c r="C64" s="16">
        <v>15218</v>
      </c>
      <c r="D64" s="19">
        <v>3978</v>
      </c>
      <c r="E64" s="19">
        <v>19196</v>
      </c>
      <c r="F64" s="16" t="str">
        <f t="shared" si="7"/>
        <v>2005*</v>
      </c>
      <c r="X64" s="329" t="str">
        <f>$B64</f>
        <v>Lauantai-sunnuntai</v>
      </c>
      <c r="Y64" s="145">
        <f t="shared" si="4"/>
        <v>15218</v>
      </c>
      <c r="Z64" s="145">
        <f t="shared" si="5"/>
        <v>3978</v>
      </c>
      <c r="AA64" s="140" t="str">
        <f t="shared" si="6"/>
        <v>2005*</v>
      </c>
      <c r="AB64" s="141"/>
      <c r="AC64" s="141"/>
      <c r="AD64" s="141"/>
      <c r="AE64" s="141"/>
      <c r="AF64" s="141"/>
    </row>
    <row r="65" spans="1:32" ht="13.15" x14ac:dyDescent="0.25">
      <c r="A65" s="16"/>
      <c r="B65" s="326"/>
      <c r="C65" s="16">
        <v>15545</v>
      </c>
      <c r="D65" s="19">
        <v>4293</v>
      </c>
      <c r="E65" s="19">
        <v>19838</v>
      </c>
      <c r="F65" s="16">
        <f t="shared" si="7"/>
        <v>2006</v>
      </c>
      <c r="X65" s="329"/>
      <c r="Y65" s="145">
        <f t="shared" si="4"/>
        <v>15545</v>
      </c>
      <c r="Z65" s="145">
        <f t="shared" si="5"/>
        <v>4293</v>
      </c>
      <c r="AA65" s="140">
        <f t="shared" si="6"/>
        <v>2006</v>
      </c>
      <c r="AB65" s="141"/>
      <c r="AC65" s="141"/>
      <c r="AD65" s="141"/>
      <c r="AE65" s="141"/>
      <c r="AF65" s="141"/>
    </row>
    <row r="66" spans="1:32" ht="13.15" x14ac:dyDescent="0.25">
      <c r="A66" s="16"/>
      <c r="B66" s="16"/>
      <c r="C66" s="16">
        <v>15780</v>
      </c>
      <c r="D66" s="19">
        <v>4465</v>
      </c>
      <c r="E66" s="19">
        <v>20245</v>
      </c>
      <c r="F66" s="16">
        <f t="shared" si="7"/>
        <v>2007</v>
      </c>
      <c r="X66" s="329"/>
      <c r="Y66" s="145">
        <f t="shared" si="4"/>
        <v>15780</v>
      </c>
      <c r="Z66" s="145">
        <f t="shared" si="5"/>
        <v>4465</v>
      </c>
      <c r="AA66" s="140">
        <f t="shared" si="6"/>
        <v>2007</v>
      </c>
      <c r="AB66" s="141"/>
      <c r="AC66" s="141"/>
      <c r="AD66" s="141"/>
      <c r="AE66" s="141"/>
      <c r="AF66" s="141"/>
    </row>
    <row r="67" spans="1:32" ht="13.15" x14ac:dyDescent="0.25">
      <c r="A67" s="16"/>
      <c r="B67" s="16"/>
      <c r="C67" s="16">
        <v>15236</v>
      </c>
      <c r="D67" s="19">
        <v>4636</v>
      </c>
      <c r="E67" s="19">
        <v>19872</v>
      </c>
      <c r="F67" s="16">
        <f t="shared" si="7"/>
        <v>2008</v>
      </c>
      <c r="X67" s="329"/>
      <c r="Y67" s="145">
        <f t="shared" si="4"/>
        <v>15236</v>
      </c>
      <c r="Z67" s="145">
        <f t="shared" si="5"/>
        <v>4636</v>
      </c>
      <c r="AA67" s="140">
        <f t="shared" si="6"/>
        <v>2008</v>
      </c>
      <c r="AB67" s="141"/>
      <c r="AC67" s="141"/>
      <c r="AD67" s="141"/>
      <c r="AE67" s="141"/>
      <c r="AF67" s="141"/>
    </row>
    <row r="68" spans="1:32" ht="13.15" x14ac:dyDescent="0.25">
      <c r="A68" s="16"/>
      <c r="B68" s="16"/>
      <c r="C68" s="16">
        <v>15446</v>
      </c>
      <c r="D68" s="19">
        <v>4780</v>
      </c>
      <c r="E68" s="19">
        <v>20226</v>
      </c>
      <c r="F68" s="16">
        <f t="shared" si="7"/>
        <v>2009</v>
      </c>
      <c r="X68" s="329"/>
      <c r="Y68" s="145">
        <f t="shared" si="4"/>
        <v>15446</v>
      </c>
      <c r="Z68" s="145">
        <f t="shared" si="5"/>
        <v>4780</v>
      </c>
      <c r="AA68" s="140">
        <f t="shared" si="6"/>
        <v>2009</v>
      </c>
      <c r="AB68" s="141"/>
      <c r="AC68" s="141"/>
      <c r="AD68" s="141"/>
      <c r="AE68" s="141"/>
      <c r="AF68" s="141"/>
    </row>
    <row r="69" spans="1:32" x14ac:dyDescent="0.25">
      <c r="A69" s="16"/>
      <c r="B69" s="16"/>
      <c r="C69" s="16"/>
      <c r="D69" s="19"/>
      <c r="E69" s="19"/>
      <c r="F69" s="16"/>
      <c r="X69" s="141"/>
      <c r="Y69" s="145"/>
      <c r="Z69" s="145"/>
      <c r="AA69" s="141"/>
      <c r="AB69" s="141"/>
      <c r="AC69" s="141"/>
      <c r="AD69" s="141"/>
      <c r="AE69" s="141"/>
      <c r="AF69" s="141"/>
    </row>
    <row r="70" spans="1:32" ht="13.15" x14ac:dyDescent="0.25">
      <c r="A70" s="16"/>
      <c r="B70" s="16" t="s">
        <v>30</v>
      </c>
      <c r="C70" s="16">
        <v>5</v>
      </c>
      <c r="D70" s="19">
        <v>19</v>
      </c>
      <c r="E70" s="19">
        <v>24</v>
      </c>
      <c r="F70" s="16" t="str">
        <f t="shared" si="7"/>
        <v>2005*</v>
      </c>
      <c r="X70" s="141"/>
      <c r="Y70" s="145"/>
      <c r="Z70" s="145"/>
      <c r="AA70" s="140"/>
      <c r="AB70" s="141"/>
      <c r="AC70" s="141"/>
      <c r="AD70" s="141"/>
      <c r="AE70" s="141"/>
      <c r="AF70" s="141"/>
    </row>
    <row r="71" spans="1:32" ht="13.15" x14ac:dyDescent="0.25">
      <c r="A71" s="16"/>
      <c r="B71" s="16"/>
      <c r="C71" s="16">
        <v>1</v>
      </c>
      <c r="D71" s="19"/>
      <c r="E71" s="19">
        <v>1</v>
      </c>
      <c r="F71" s="16">
        <f t="shared" si="7"/>
        <v>2006</v>
      </c>
      <c r="X71" s="141"/>
      <c r="Y71" s="145"/>
      <c r="Z71" s="145"/>
      <c r="AA71" s="140"/>
      <c r="AB71" s="141"/>
      <c r="AC71" s="141"/>
      <c r="AD71" s="141"/>
      <c r="AE71" s="141"/>
      <c r="AF71" s="141"/>
    </row>
    <row r="72" spans="1:32" ht="13.15" x14ac:dyDescent="0.25">
      <c r="A72" s="16"/>
      <c r="B72" s="16"/>
      <c r="C72" s="16">
        <v>1</v>
      </c>
      <c r="D72" s="19">
        <v>1</v>
      </c>
      <c r="E72" s="19">
        <v>2</v>
      </c>
      <c r="F72" s="16">
        <f t="shared" si="7"/>
        <v>2007</v>
      </c>
      <c r="X72" s="141"/>
      <c r="Y72" s="145"/>
      <c r="Z72" s="145"/>
      <c r="AA72" s="140"/>
      <c r="AB72" s="141"/>
      <c r="AC72" s="141"/>
      <c r="AD72" s="141"/>
      <c r="AE72" s="141"/>
      <c r="AF72" s="141"/>
    </row>
    <row r="73" spans="1:32" ht="13.15" x14ac:dyDescent="0.25">
      <c r="A73" s="16"/>
      <c r="B73" s="16"/>
      <c r="C73" s="16"/>
      <c r="D73" s="19"/>
      <c r="E73" s="19"/>
      <c r="F73" s="16">
        <f t="shared" si="7"/>
        <v>2008</v>
      </c>
      <c r="X73" s="141"/>
      <c r="Y73" s="145"/>
      <c r="Z73" s="145"/>
      <c r="AA73" s="140"/>
      <c r="AB73" s="141"/>
      <c r="AC73" s="141"/>
      <c r="AD73" s="141"/>
      <c r="AE73" s="141"/>
      <c r="AF73" s="141"/>
    </row>
    <row r="74" spans="1:32" ht="13.15" x14ac:dyDescent="0.25">
      <c r="A74" s="16"/>
      <c r="B74" s="16"/>
      <c r="C74" s="16">
        <v>1</v>
      </c>
      <c r="D74" s="19"/>
      <c r="E74" s="19">
        <v>1</v>
      </c>
      <c r="F74" s="16">
        <f t="shared" si="7"/>
        <v>2009</v>
      </c>
      <c r="X74" s="141"/>
      <c r="Y74" s="145"/>
      <c r="Z74" s="145"/>
      <c r="AA74" s="140"/>
      <c r="AB74" s="141"/>
      <c r="AC74" s="141"/>
      <c r="AD74" s="141"/>
      <c r="AE74" s="141"/>
      <c r="AF74" s="141"/>
    </row>
    <row r="75" spans="1:32" x14ac:dyDescent="0.25">
      <c r="D75" s="1"/>
      <c r="E75" s="1"/>
    </row>
    <row r="76" spans="1:32" x14ac:dyDescent="0.25">
      <c r="D76" s="1"/>
      <c r="E76" s="1"/>
    </row>
    <row r="77" spans="1:32" s="24" customFormat="1" x14ac:dyDescent="0.25">
      <c r="D77" s="35"/>
      <c r="E77" s="35"/>
    </row>
    <row r="80" spans="1:32" x14ac:dyDescent="0.25">
      <c r="G80" t="s">
        <v>31</v>
      </c>
    </row>
    <row r="82" spans="1:44" ht="13.15" x14ac:dyDescent="0.25">
      <c r="A82" s="17" t="s">
        <v>11</v>
      </c>
      <c r="B82" s="28"/>
      <c r="C82" s="17" t="s">
        <v>12</v>
      </c>
      <c r="D82" s="328">
        <v>40487</v>
      </c>
      <c r="E82" s="328"/>
      <c r="F82" s="16"/>
    </row>
    <row r="83" spans="1:44" ht="47.6" x14ac:dyDescent="0.25">
      <c r="A83" s="16"/>
      <c r="B83" s="33" t="s">
        <v>32</v>
      </c>
      <c r="C83" s="22" t="s">
        <v>14</v>
      </c>
      <c r="D83" s="22" t="s">
        <v>15</v>
      </c>
      <c r="E83" s="27" t="s">
        <v>8</v>
      </c>
      <c r="F83" s="16" t="s">
        <v>16</v>
      </c>
      <c r="AJ83" s="138" t="str">
        <f>$B83</f>
        <v>Kellon-aika</v>
      </c>
      <c r="AK83" s="139" t="s">
        <v>17</v>
      </c>
      <c r="AL83" s="139" t="s">
        <v>15</v>
      </c>
      <c r="AM83" s="140" t="s">
        <v>18</v>
      </c>
      <c r="AN83" s="141"/>
      <c r="AO83" s="141"/>
      <c r="AP83" s="141"/>
      <c r="AQ83" s="141"/>
      <c r="AR83" s="141"/>
    </row>
    <row r="84" spans="1:44" ht="13.15" x14ac:dyDescent="0.25">
      <c r="A84" s="16"/>
      <c r="B84" s="33"/>
      <c r="C84" s="22"/>
      <c r="D84" s="22"/>
      <c r="E84" s="27"/>
      <c r="F84" s="16"/>
      <c r="AJ84" s="142"/>
      <c r="AK84" s="139"/>
      <c r="AL84" s="139"/>
      <c r="AM84" s="143"/>
      <c r="AN84" s="141"/>
      <c r="AO84" s="141"/>
      <c r="AP84" s="141"/>
      <c r="AQ84" s="141"/>
      <c r="AR84" s="141"/>
    </row>
    <row r="85" spans="1:44" ht="12.7" customHeight="1" x14ac:dyDescent="0.25">
      <c r="A85" s="16"/>
      <c r="B85" s="36" t="s">
        <v>33</v>
      </c>
      <c r="C85" s="19">
        <v>2391</v>
      </c>
      <c r="D85" s="19">
        <v>732</v>
      </c>
      <c r="E85" s="19">
        <v>3123</v>
      </c>
      <c r="F85" s="30" t="s">
        <v>20</v>
      </c>
      <c r="AJ85" s="329" t="str">
        <f>$B85</f>
        <v>00.00-05.59</v>
      </c>
      <c r="AK85" s="145">
        <f>$C85</f>
        <v>2391</v>
      </c>
      <c r="AL85" s="145">
        <f>$D85</f>
        <v>732</v>
      </c>
      <c r="AM85" s="140" t="str">
        <f t="shared" ref="AM85:AM112" si="8">F85</f>
        <v>2005*</v>
      </c>
      <c r="AN85" s="141"/>
      <c r="AO85" s="141"/>
      <c r="AP85" s="141"/>
      <c r="AQ85" s="141"/>
      <c r="AR85" s="141"/>
    </row>
    <row r="86" spans="1:44" ht="13.15" x14ac:dyDescent="0.25">
      <c r="A86" s="16"/>
      <c r="B86" s="16"/>
      <c r="C86" s="19">
        <v>3667</v>
      </c>
      <c r="D86" s="19">
        <v>801</v>
      </c>
      <c r="E86" s="19">
        <v>4468</v>
      </c>
      <c r="F86" s="16">
        <v>2006</v>
      </c>
      <c r="AJ86" s="329"/>
      <c r="AK86" s="145">
        <f t="shared" ref="AK86:AK113" si="9">$C86</f>
        <v>3667</v>
      </c>
      <c r="AL86" s="145">
        <f t="shared" ref="AL86:AL113" si="10">$D86</f>
        <v>801</v>
      </c>
      <c r="AM86" s="140">
        <f t="shared" si="8"/>
        <v>2006</v>
      </c>
      <c r="AN86" s="141"/>
      <c r="AO86" s="141"/>
      <c r="AP86" s="141"/>
      <c r="AQ86" s="141"/>
      <c r="AR86" s="141"/>
    </row>
    <row r="87" spans="1:44" ht="13.15" x14ac:dyDescent="0.25">
      <c r="A87" s="16"/>
      <c r="B87" s="16"/>
      <c r="C87" s="19">
        <v>4505</v>
      </c>
      <c r="D87" s="19">
        <v>1048</v>
      </c>
      <c r="E87" s="19">
        <v>5553</v>
      </c>
      <c r="F87" s="16">
        <v>2007</v>
      </c>
      <c r="AJ87" s="329"/>
      <c r="AK87" s="145">
        <f t="shared" si="9"/>
        <v>4505</v>
      </c>
      <c r="AL87" s="145">
        <f t="shared" si="10"/>
        <v>1048</v>
      </c>
      <c r="AM87" s="140">
        <f t="shared" si="8"/>
        <v>2007</v>
      </c>
      <c r="AN87" s="141"/>
      <c r="AO87" s="141"/>
      <c r="AP87" s="141"/>
      <c r="AQ87" s="141"/>
      <c r="AR87" s="141"/>
    </row>
    <row r="88" spans="1:44" ht="13.15" x14ac:dyDescent="0.25">
      <c r="A88" s="16"/>
      <c r="B88" s="16"/>
      <c r="C88" s="19">
        <v>5152</v>
      </c>
      <c r="D88" s="19">
        <v>1405</v>
      </c>
      <c r="E88" s="19">
        <v>6557</v>
      </c>
      <c r="F88" s="16">
        <v>2008</v>
      </c>
      <c r="AJ88" s="329"/>
      <c r="AK88" s="145">
        <f t="shared" si="9"/>
        <v>5152</v>
      </c>
      <c r="AL88" s="145">
        <f t="shared" si="10"/>
        <v>1405</v>
      </c>
      <c r="AM88" s="140">
        <f t="shared" si="8"/>
        <v>2008</v>
      </c>
      <c r="AN88" s="141"/>
      <c r="AO88" s="141"/>
      <c r="AP88" s="141"/>
      <c r="AQ88" s="141"/>
      <c r="AR88" s="141"/>
    </row>
    <row r="89" spans="1:44" ht="13.15" x14ac:dyDescent="0.25">
      <c r="A89" s="16"/>
      <c r="B89" s="16"/>
      <c r="C89" s="19">
        <v>5528</v>
      </c>
      <c r="D89" s="19">
        <v>1373</v>
      </c>
      <c r="E89" s="19">
        <v>6901</v>
      </c>
      <c r="F89" s="16">
        <v>2009</v>
      </c>
      <c r="AJ89" s="329"/>
      <c r="AK89" s="145">
        <f t="shared" si="9"/>
        <v>5528</v>
      </c>
      <c r="AL89" s="145">
        <f t="shared" si="10"/>
        <v>1373</v>
      </c>
      <c r="AM89" s="140">
        <f t="shared" si="8"/>
        <v>2009</v>
      </c>
      <c r="AN89" s="141"/>
      <c r="AO89" s="141"/>
      <c r="AP89" s="141"/>
      <c r="AQ89" s="141"/>
      <c r="AR89" s="141"/>
    </row>
    <row r="90" spans="1:44" ht="13.15" x14ac:dyDescent="0.25">
      <c r="A90" s="16"/>
      <c r="B90" s="16"/>
      <c r="C90" s="16"/>
      <c r="D90" s="19"/>
      <c r="E90" s="19"/>
      <c r="F90" s="16"/>
      <c r="AJ90" s="144"/>
      <c r="AK90" s="145"/>
      <c r="AL90" s="145"/>
      <c r="AM90" s="140"/>
      <c r="AN90" s="141"/>
      <c r="AO90" s="141"/>
      <c r="AP90" s="141"/>
      <c r="AQ90" s="141"/>
      <c r="AR90" s="141"/>
    </row>
    <row r="91" spans="1:44" ht="12.7" customHeight="1" x14ac:dyDescent="0.25">
      <c r="A91" s="16"/>
      <c r="B91" s="16" t="s">
        <v>34</v>
      </c>
      <c r="C91" s="19">
        <v>18325</v>
      </c>
      <c r="D91" s="19">
        <v>2778</v>
      </c>
      <c r="E91" s="19">
        <v>21103</v>
      </c>
      <c r="F91" s="16" t="str">
        <f>F85</f>
        <v>2005*</v>
      </c>
      <c r="AJ91" s="329" t="str">
        <f>$B91</f>
        <v>06.00-11.59</v>
      </c>
      <c r="AK91" s="145">
        <f t="shared" si="9"/>
        <v>18325</v>
      </c>
      <c r="AL91" s="145">
        <f t="shared" si="10"/>
        <v>2778</v>
      </c>
      <c r="AM91" s="140" t="str">
        <f t="shared" si="8"/>
        <v>2005*</v>
      </c>
      <c r="AN91" s="141"/>
      <c r="AO91" s="141"/>
      <c r="AP91" s="141"/>
      <c r="AQ91" s="141"/>
      <c r="AR91" s="141"/>
    </row>
    <row r="92" spans="1:44" ht="13.15" x14ac:dyDescent="0.25">
      <c r="A92" s="16"/>
      <c r="B92" s="16"/>
      <c r="C92" s="19">
        <v>18123</v>
      </c>
      <c r="D92" s="19">
        <v>2885</v>
      </c>
      <c r="E92" s="19">
        <v>21008</v>
      </c>
      <c r="F92" s="16">
        <f t="shared" ref="F92:F113" si="11">F86</f>
        <v>2006</v>
      </c>
      <c r="AJ92" s="329"/>
      <c r="AK92" s="145">
        <f t="shared" si="9"/>
        <v>18123</v>
      </c>
      <c r="AL92" s="145">
        <f t="shared" si="10"/>
        <v>2885</v>
      </c>
      <c r="AM92" s="140">
        <f t="shared" si="8"/>
        <v>2006</v>
      </c>
      <c r="AN92" s="141"/>
      <c r="AO92" s="141"/>
      <c r="AP92" s="141"/>
      <c r="AQ92" s="141"/>
      <c r="AR92" s="141"/>
    </row>
    <row r="93" spans="1:44" ht="13.15" x14ac:dyDescent="0.25">
      <c r="A93" s="16"/>
      <c r="B93" s="16"/>
      <c r="C93" s="19">
        <v>17502</v>
      </c>
      <c r="D93" s="19">
        <v>2815</v>
      </c>
      <c r="E93" s="19">
        <v>20317</v>
      </c>
      <c r="F93" s="16">
        <f t="shared" si="11"/>
        <v>2007</v>
      </c>
      <c r="AJ93" s="329"/>
      <c r="AK93" s="145">
        <f t="shared" si="9"/>
        <v>17502</v>
      </c>
      <c r="AL93" s="145">
        <f t="shared" si="10"/>
        <v>2815</v>
      </c>
      <c r="AM93" s="140">
        <f t="shared" si="8"/>
        <v>2007</v>
      </c>
      <c r="AN93" s="141"/>
      <c r="AO93" s="141"/>
      <c r="AP93" s="141"/>
      <c r="AQ93" s="141"/>
      <c r="AR93" s="141"/>
    </row>
    <row r="94" spans="1:44" ht="13.15" x14ac:dyDescent="0.25">
      <c r="A94" s="16"/>
      <c r="B94" s="16"/>
      <c r="C94" s="19">
        <v>18033</v>
      </c>
      <c r="D94" s="19">
        <v>3001</v>
      </c>
      <c r="E94" s="19">
        <v>21034</v>
      </c>
      <c r="F94" s="16">
        <f t="shared" si="11"/>
        <v>2008</v>
      </c>
      <c r="AJ94" s="329"/>
      <c r="AK94" s="145">
        <f t="shared" si="9"/>
        <v>18033</v>
      </c>
      <c r="AL94" s="145">
        <f t="shared" si="10"/>
        <v>3001</v>
      </c>
      <c r="AM94" s="140">
        <f t="shared" si="8"/>
        <v>2008</v>
      </c>
      <c r="AN94" s="141"/>
      <c r="AO94" s="141"/>
      <c r="AP94" s="141"/>
      <c r="AQ94" s="141"/>
      <c r="AR94" s="141"/>
    </row>
    <row r="95" spans="1:44" ht="13.15" x14ac:dyDescent="0.25">
      <c r="A95" s="16"/>
      <c r="B95" s="16"/>
      <c r="C95" s="19">
        <v>17957</v>
      </c>
      <c r="D95" s="19">
        <v>2863</v>
      </c>
      <c r="E95" s="19">
        <v>20820</v>
      </c>
      <c r="F95" s="16">
        <f t="shared" si="11"/>
        <v>2009</v>
      </c>
      <c r="AJ95" s="329"/>
      <c r="AK95" s="145">
        <f t="shared" si="9"/>
        <v>17957</v>
      </c>
      <c r="AL95" s="145">
        <f t="shared" si="10"/>
        <v>2863</v>
      </c>
      <c r="AM95" s="140">
        <f t="shared" si="8"/>
        <v>2009</v>
      </c>
      <c r="AN95" s="141"/>
      <c r="AO95" s="141"/>
      <c r="AP95" s="141"/>
      <c r="AQ95" s="141"/>
      <c r="AR95" s="141"/>
    </row>
    <row r="96" spans="1:44" ht="13.15" x14ac:dyDescent="0.25">
      <c r="A96" s="16"/>
      <c r="B96" s="16"/>
      <c r="C96" s="16"/>
      <c r="D96" s="19"/>
      <c r="E96" s="19"/>
      <c r="F96" s="16"/>
      <c r="AJ96" s="144"/>
      <c r="AK96" s="145"/>
      <c r="AL96" s="145"/>
      <c r="AM96" s="140"/>
      <c r="AN96" s="141"/>
      <c r="AO96" s="141"/>
      <c r="AP96" s="141"/>
      <c r="AQ96" s="141"/>
      <c r="AR96" s="141"/>
    </row>
    <row r="97" spans="1:44" ht="12.7" customHeight="1" x14ac:dyDescent="0.25">
      <c r="A97" s="16"/>
      <c r="B97" s="16" t="s">
        <v>35</v>
      </c>
      <c r="C97" s="19">
        <v>36033</v>
      </c>
      <c r="D97" s="19">
        <v>6446</v>
      </c>
      <c r="E97" s="19">
        <v>42479</v>
      </c>
      <c r="F97" s="16" t="str">
        <f t="shared" si="11"/>
        <v>2005*</v>
      </c>
      <c r="AJ97" s="329" t="str">
        <f>$B97</f>
        <v>12.00-17.59</v>
      </c>
      <c r="AK97" s="145">
        <f t="shared" si="9"/>
        <v>36033</v>
      </c>
      <c r="AL97" s="145">
        <f t="shared" si="10"/>
        <v>6446</v>
      </c>
      <c r="AM97" s="140" t="str">
        <f t="shared" si="8"/>
        <v>2005*</v>
      </c>
      <c r="AN97" s="141"/>
      <c r="AO97" s="141"/>
      <c r="AP97" s="141"/>
      <c r="AQ97" s="141"/>
      <c r="AR97" s="141"/>
    </row>
    <row r="98" spans="1:44" ht="13.15" x14ac:dyDescent="0.25">
      <c r="A98" s="16"/>
      <c r="B98" s="16"/>
      <c r="C98" s="19">
        <v>35638</v>
      </c>
      <c r="D98" s="19">
        <v>6741</v>
      </c>
      <c r="E98" s="19">
        <v>42379</v>
      </c>
      <c r="F98" s="16">
        <f t="shared" si="11"/>
        <v>2006</v>
      </c>
      <c r="AJ98" s="329"/>
      <c r="AK98" s="145">
        <f t="shared" si="9"/>
        <v>35638</v>
      </c>
      <c r="AL98" s="145">
        <f t="shared" si="10"/>
        <v>6741</v>
      </c>
      <c r="AM98" s="140">
        <f t="shared" si="8"/>
        <v>2006</v>
      </c>
      <c r="AN98" s="141"/>
      <c r="AO98" s="141"/>
      <c r="AP98" s="141"/>
      <c r="AQ98" s="141"/>
      <c r="AR98" s="141"/>
    </row>
    <row r="99" spans="1:44" ht="13.15" x14ac:dyDescent="0.25">
      <c r="A99" s="16"/>
      <c r="B99" s="16"/>
      <c r="C99" s="19">
        <v>35363</v>
      </c>
      <c r="D99" s="19">
        <v>6870</v>
      </c>
      <c r="E99" s="19">
        <v>42233</v>
      </c>
      <c r="F99" s="16">
        <f t="shared" si="11"/>
        <v>2007</v>
      </c>
      <c r="AJ99" s="329"/>
      <c r="AK99" s="145">
        <f t="shared" si="9"/>
        <v>35363</v>
      </c>
      <c r="AL99" s="145">
        <f t="shared" si="10"/>
        <v>6870</v>
      </c>
      <c r="AM99" s="140">
        <f t="shared" si="8"/>
        <v>2007</v>
      </c>
      <c r="AN99" s="141"/>
      <c r="AO99" s="141"/>
      <c r="AP99" s="141"/>
      <c r="AQ99" s="141"/>
      <c r="AR99" s="141"/>
    </row>
    <row r="100" spans="1:44" ht="13.15" x14ac:dyDescent="0.25">
      <c r="A100" s="16"/>
      <c r="B100" s="16"/>
      <c r="C100" s="19">
        <v>34452</v>
      </c>
      <c r="D100" s="19">
        <v>6834</v>
      </c>
      <c r="E100" s="19">
        <v>41286</v>
      </c>
      <c r="F100" s="16">
        <f t="shared" si="11"/>
        <v>2008</v>
      </c>
      <c r="AJ100" s="329"/>
      <c r="AK100" s="145">
        <f t="shared" si="9"/>
        <v>34452</v>
      </c>
      <c r="AL100" s="145">
        <f t="shared" si="10"/>
        <v>6834</v>
      </c>
      <c r="AM100" s="140">
        <f t="shared" si="8"/>
        <v>2008</v>
      </c>
      <c r="AN100" s="141"/>
      <c r="AO100" s="141"/>
      <c r="AP100" s="141"/>
      <c r="AQ100" s="141"/>
      <c r="AR100" s="141"/>
    </row>
    <row r="101" spans="1:44" ht="13.15" x14ac:dyDescent="0.25">
      <c r="A101" s="16"/>
      <c r="B101" s="16"/>
      <c r="C101" s="19">
        <v>35739</v>
      </c>
      <c r="D101" s="19">
        <v>7232</v>
      </c>
      <c r="E101" s="19">
        <v>42971</v>
      </c>
      <c r="F101" s="16">
        <f t="shared" si="11"/>
        <v>2009</v>
      </c>
      <c r="AJ101" s="329"/>
      <c r="AK101" s="145">
        <f t="shared" si="9"/>
        <v>35739</v>
      </c>
      <c r="AL101" s="145">
        <f t="shared" si="10"/>
        <v>7232</v>
      </c>
      <c r="AM101" s="140">
        <f t="shared" si="8"/>
        <v>2009</v>
      </c>
      <c r="AN101" s="141"/>
      <c r="AO101" s="141"/>
      <c r="AP101" s="141"/>
      <c r="AQ101" s="141"/>
      <c r="AR101" s="141"/>
    </row>
    <row r="102" spans="1:44" ht="13.15" x14ac:dyDescent="0.25">
      <c r="A102" s="16"/>
      <c r="B102" s="16"/>
      <c r="C102" s="16"/>
      <c r="D102" s="19"/>
      <c r="E102" s="19"/>
      <c r="F102" s="16"/>
      <c r="AJ102" s="144"/>
      <c r="AK102" s="145"/>
      <c r="AL102" s="145"/>
      <c r="AM102" s="140"/>
      <c r="AN102" s="141"/>
      <c r="AO102" s="141"/>
      <c r="AP102" s="141"/>
      <c r="AQ102" s="141"/>
      <c r="AR102" s="141"/>
    </row>
    <row r="103" spans="1:44" ht="12.7" customHeight="1" x14ac:dyDescent="0.25">
      <c r="A103" s="16"/>
      <c r="B103" s="16" t="s">
        <v>36</v>
      </c>
      <c r="C103" s="19">
        <v>11119</v>
      </c>
      <c r="D103" s="19">
        <v>2785</v>
      </c>
      <c r="E103" s="19">
        <v>13904</v>
      </c>
      <c r="F103" s="16" t="str">
        <f t="shared" si="11"/>
        <v>2005*</v>
      </c>
      <c r="AJ103" s="329" t="str">
        <f>$B103</f>
        <v>18.00-23.59</v>
      </c>
      <c r="AK103" s="145">
        <f t="shared" si="9"/>
        <v>11119</v>
      </c>
      <c r="AL103" s="145">
        <f t="shared" si="10"/>
        <v>2785</v>
      </c>
      <c r="AM103" s="140" t="str">
        <f t="shared" si="8"/>
        <v>2005*</v>
      </c>
      <c r="AN103" s="141"/>
      <c r="AO103" s="141"/>
      <c r="AP103" s="141"/>
      <c r="AQ103" s="141"/>
      <c r="AR103" s="141"/>
    </row>
    <row r="104" spans="1:44" ht="13.15" x14ac:dyDescent="0.25">
      <c r="A104" s="16"/>
      <c r="B104" s="16"/>
      <c r="C104" s="19">
        <v>10641</v>
      </c>
      <c r="D104" s="19">
        <v>3030</v>
      </c>
      <c r="E104" s="19">
        <v>13671</v>
      </c>
      <c r="F104" s="16">
        <f t="shared" si="11"/>
        <v>2006</v>
      </c>
      <c r="AJ104" s="329"/>
      <c r="AK104" s="145">
        <f t="shared" si="9"/>
        <v>10641</v>
      </c>
      <c r="AL104" s="145">
        <f t="shared" si="10"/>
        <v>3030</v>
      </c>
      <c r="AM104" s="140">
        <f t="shared" si="8"/>
        <v>2006</v>
      </c>
      <c r="AN104" s="141"/>
      <c r="AO104" s="141"/>
      <c r="AP104" s="141"/>
      <c r="AQ104" s="141"/>
      <c r="AR104" s="141"/>
    </row>
    <row r="105" spans="1:44" ht="13.15" x14ac:dyDescent="0.25">
      <c r="A105" s="16"/>
      <c r="B105" s="16"/>
      <c r="C105" s="19">
        <v>10731</v>
      </c>
      <c r="D105" s="19">
        <v>3101</v>
      </c>
      <c r="E105" s="19">
        <v>13832</v>
      </c>
      <c r="F105" s="16">
        <f t="shared" si="11"/>
        <v>2007</v>
      </c>
      <c r="AJ105" s="329"/>
      <c r="AK105" s="145">
        <f t="shared" si="9"/>
        <v>10731</v>
      </c>
      <c r="AL105" s="145">
        <f t="shared" si="10"/>
        <v>3101</v>
      </c>
      <c r="AM105" s="140">
        <f t="shared" si="8"/>
        <v>2007</v>
      </c>
      <c r="AN105" s="141"/>
      <c r="AO105" s="141"/>
      <c r="AP105" s="141"/>
      <c r="AQ105" s="141"/>
      <c r="AR105" s="141"/>
    </row>
    <row r="106" spans="1:44" ht="13.15" x14ac:dyDescent="0.25">
      <c r="A106" s="16"/>
      <c r="B106" s="16"/>
      <c r="C106" s="19">
        <v>10627</v>
      </c>
      <c r="D106" s="19">
        <v>3312</v>
      </c>
      <c r="E106" s="19">
        <v>13939</v>
      </c>
      <c r="F106" s="16">
        <f t="shared" si="11"/>
        <v>2008</v>
      </c>
      <c r="AJ106" s="329"/>
      <c r="AK106" s="145">
        <f t="shared" si="9"/>
        <v>10627</v>
      </c>
      <c r="AL106" s="145">
        <f t="shared" si="10"/>
        <v>3312</v>
      </c>
      <c r="AM106" s="140">
        <f t="shared" si="8"/>
        <v>2008</v>
      </c>
      <c r="AN106" s="141"/>
      <c r="AO106" s="141"/>
      <c r="AP106" s="141"/>
      <c r="AQ106" s="141"/>
      <c r="AR106" s="141"/>
    </row>
    <row r="107" spans="1:44" ht="13.15" x14ac:dyDescent="0.25">
      <c r="A107" s="16"/>
      <c r="B107" s="16"/>
      <c r="C107" s="19">
        <v>10618</v>
      </c>
      <c r="D107" s="19">
        <v>3201</v>
      </c>
      <c r="E107" s="19">
        <v>13819</v>
      </c>
      <c r="F107" s="16">
        <f t="shared" si="11"/>
        <v>2009</v>
      </c>
      <c r="AJ107" s="329"/>
      <c r="AK107" s="145">
        <f t="shared" si="9"/>
        <v>10618</v>
      </c>
      <c r="AL107" s="145">
        <f t="shared" si="10"/>
        <v>3201</v>
      </c>
      <c r="AM107" s="140">
        <f t="shared" si="8"/>
        <v>2009</v>
      </c>
      <c r="AN107" s="141"/>
      <c r="AO107" s="141"/>
      <c r="AP107" s="141"/>
      <c r="AQ107" s="141"/>
      <c r="AR107" s="141"/>
    </row>
    <row r="108" spans="1:44" x14ac:dyDescent="0.25">
      <c r="A108" s="16"/>
      <c r="B108" s="16"/>
      <c r="C108" s="16"/>
      <c r="D108" s="16"/>
      <c r="E108" s="16"/>
      <c r="F108" s="16"/>
      <c r="AJ108" s="141"/>
      <c r="AK108" s="145"/>
      <c r="AL108" s="145"/>
      <c r="AM108" s="141"/>
      <c r="AN108" s="141"/>
      <c r="AO108" s="141"/>
      <c r="AP108" s="141"/>
      <c r="AQ108" s="141"/>
      <c r="AR108" s="141"/>
    </row>
    <row r="109" spans="1:44" ht="13.15" x14ac:dyDescent="0.25">
      <c r="A109" s="16"/>
      <c r="B109" s="16" t="s">
        <v>30</v>
      </c>
      <c r="C109" s="16">
        <v>12198</v>
      </c>
      <c r="D109" s="16">
        <v>2226</v>
      </c>
      <c r="E109" s="16">
        <v>14424</v>
      </c>
      <c r="F109" s="16" t="str">
        <f t="shared" si="11"/>
        <v>2005*</v>
      </c>
      <c r="AJ109" s="330" t="str">
        <f>$B109</f>
        <v>Ei tiedossa</v>
      </c>
      <c r="AK109" s="145">
        <f t="shared" si="9"/>
        <v>12198</v>
      </c>
      <c r="AL109" s="145">
        <f t="shared" si="10"/>
        <v>2226</v>
      </c>
      <c r="AM109" s="140" t="str">
        <f t="shared" si="8"/>
        <v>2005*</v>
      </c>
      <c r="AN109" s="141"/>
      <c r="AO109" s="141"/>
      <c r="AP109" s="141"/>
      <c r="AQ109" s="141"/>
      <c r="AR109" s="141"/>
    </row>
    <row r="110" spans="1:44" ht="13.15" x14ac:dyDescent="0.25">
      <c r="A110" s="16"/>
      <c r="B110" s="16"/>
      <c r="C110" s="16">
        <v>13709</v>
      </c>
      <c r="D110" s="16">
        <v>2313</v>
      </c>
      <c r="E110" s="16">
        <v>16022</v>
      </c>
      <c r="F110" s="16">
        <f t="shared" si="11"/>
        <v>2006</v>
      </c>
      <c r="AJ110" s="330"/>
      <c r="AK110" s="145">
        <f t="shared" si="9"/>
        <v>13709</v>
      </c>
      <c r="AL110" s="145">
        <f t="shared" si="10"/>
        <v>2313</v>
      </c>
      <c r="AM110" s="140">
        <f t="shared" si="8"/>
        <v>2006</v>
      </c>
      <c r="AN110" s="141"/>
      <c r="AO110" s="141"/>
      <c r="AP110" s="141"/>
      <c r="AQ110" s="141"/>
      <c r="AR110" s="141"/>
    </row>
    <row r="111" spans="1:44" ht="13.15" x14ac:dyDescent="0.25">
      <c r="A111" s="16"/>
      <c r="B111" s="16"/>
      <c r="C111" s="16">
        <v>14243</v>
      </c>
      <c r="D111" s="16">
        <v>2482</v>
      </c>
      <c r="E111" s="16">
        <v>16725</v>
      </c>
      <c r="F111" s="16">
        <f t="shared" si="11"/>
        <v>2007</v>
      </c>
      <c r="AJ111" s="141"/>
      <c r="AK111" s="145">
        <f t="shared" si="9"/>
        <v>14243</v>
      </c>
      <c r="AL111" s="145">
        <f t="shared" si="10"/>
        <v>2482</v>
      </c>
      <c r="AM111" s="140">
        <f t="shared" si="8"/>
        <v>2007</v>
      </c>
      <c r="AN111" s="141"/>
      <c r="AO111" s="141"/>
      <c r="AP111" s="141"/>
      <c r="AQ111" s="141"/>
      <c r="AR111" s="141"/>
    </row>
    <row r="112" spans="1:44" ht="13.15" x14ac:dyDescent="0.25">
      <c r="A112" s="16"/>
      <c r="B112" s="16"/>
      <c r="C112" s="16">
        <v>14417</v>
      </c>
      <c r="D112" s="16">
        <v>2750</v>
      </c>
      <c r="E112" s="16">
        <v>17167</v>
      </c>
      <c r="F112" s="16">
        <f t="shared" si="11"/>
        <v>2008</v>
      </c>
      <c r="AJ112" s="141"/>
      <c r="AK112" s="145">
        <f t="shared" si="9"/>
        <v>14417</v>
      </c>
      <c r="AL112" s="145">
        <f t="shared" si="10"/>
        <v>2750</v>
      </c>
      <c r="AM112" s="140">
        <f t="shared" si="8"/>
        <v>2008</v>
      </c>
      <c r="AN112" s="141"/>
      <c r="AO112" s="141"/>
      <c r="AP112" s="141"/>
      <c r="AQ112" s="141"/>
      <c r="AR112" s="141"/>
    </row>
    <row r="113" spans="1:56" ht="13.15" x14ac:dyDescent="0.25">
      <c r="A113" s="16"/>
      <c r="B113" s="16"/>
      <c r="C113" s="16">
        <v>11409</v>
      </c>
      <c r="D113" s="16">
        <v>2524</v>
      </c>
      <c r="E113" s="16">
        <v>13933</v>
      </c>
      <c r="F113" s="16">
        <f t="shared" si="11"/>
        <v>2009</v>
      </c>
      <c r="AJ113" s="141"/>
      <c r="AK113" s="145">
        <f t="shared" si="9"/>
        <v>11409</v>
      </c>
      <c r="AL113" s="145">
        <f t="shared" si="10"/>
        <v>2524</v>
      </c>
      <c r="AM113" s="140">
        <f>F113</f>
        <v>2009</v>
      </c>
      <c r="AN113" s="141"/>
      <c r="AO113" s="141"/>
      <c r="AP113" s="141"/>
      <c r="AQ113" s="141"/>
      <c r="AR113" s="141"/>
    </row>
    <row r="116" spans="1:56" s="24" customFormat="1" x14ac:dyDescent="0.25"/>
    <row r="119" spans="1:56" ht="13.15" x14ac:dyDescent="0.25">
      <c r="G119" s="32" t="s">
        <v>37</v>
      </c>
    </row>
    <row r="121" spans="1:56" ht="13.15" x14ac:dyDescent="0.25">
      <c r="A121" s="17" t="s">
        <v>11</v>
      </c>
      <c r="B121" s="28"/>
      <c r="C121" s="17" t="s">
        <v>12</v>
      </c>
      <c r="D121" s="328">
        <v>40487</v>
      </c>
      <c r="E121" s="328"/>
      <c r="F121" s="16"/>
    </row>
    <row r="122" spans="1:56" ht="47.6" x14ac:dyDescent="0.25">
      <c r="A122" s="16"/>
      <c r="B122" s="33" t="s">
        <v>38</v>
      </c>
      <c r="C122" s="22" t="s">
        <v>14</v>
      </c>
      <c r="D122" s="22" t="s">
        <v>15</v>
      </c>
      <c r="E122" s="27" t="s">
        <v>8</v>
      </c>
      <c r="F122" s="16" t="s">
        <v>16</v>
      </c>
      <c r="AV122" s="138" t="str">
        <f>$B122</f>
        <v>Keli</v>
      </c>
      <c r="AW122" s="139" t="s">
        <v>17</v>
      </c>
      <c r="AX122" s="139" t="s">
        <v>15</v>
      </c>
      <c r="AY122" s="140" t="s">
        <v>18</v>
      </c>
      <c r="AZ122" s="141"/>
      <c r="BA122" s="141"/>
      <c r="BB122" s="141"/>
      <c r="BC122" s="141"/>
      <c r="BD122" s="141"/>
    </row>
    <row r="123" spans="1:56" ht="13.15" x14ac:dyDescent="0.25">
      <c r="A123" s="16"/>
      <c r="B123" s="33"/>
      <c r="C123" s="22"/>
      <c r="D123" s="22"/>
      <c r="E123" s="27"/>
      <c r="F123" s="16"/>
      <c r="AV123" s="142"/>
      <c r="AW123" s="139"/>
      <c r="AX123" s="139"/>
      <c r="AY123" s="143"/>
      <c r="AZ123" s="141"/>
      <c r="BA123" s="141"/>
      <c r="BB123" s="141"/>
      <c r="BC123" s="141"/>
      <c r="BD123" s="141"/>
    </row>
    <row r="124" spans="1:56" ht="13.15" x14ac:dyDescent="0.25">
      <c r="A124" s="16"/>
      <c r="B124" s="325" t="s">
        <v>39</v>
      </c>
      <c r="C124" s="19">
        <v>44563</v>
      </c>
      <c r="D124" s="19">
        <v>8679</v>
      </c>
      <c r="E124" s="19">
        <v>53242</v>
      </c>
      <c r="F124" s="30" t="s">
        <v>20</v>
      </c>
      <c r="AV124" s="329" t="str">
        <f>$B124</f>
        <v>Kuiva, paljas</v>
      </c>
      <c r="AW124" s="145">
        <f>$C124</f>
        <v>44563</v>
      </c>
      <c r="AX124" s="145">
        <f>$D124</f>
        <v>8679</v>
      </c>
      <c r="AY124" s="140" t="str">
        <f t="shared" ref="AY124:AY145" si="12">F124</f>
        <v>2005*</v>
      </c>
      <c r="AZ124" s="141"/>
      <c r="BA124" s="141"/>
      <c r="BB124" s="141"/>
      <c r="BC124" s="141"/>
      <c r="BD124" s="141"/>
    </row>
    <row r="125" spans="1:56" ht="13.15" x14ac:dyDescent="0.25">
      <c r="A125" s="16"/>
      <c r="B125" s="325"/>
      <c r="C125" s="19">
        <v>41462</v>
      </c>
      <c r="D125" s="19">
        <v>8994</v>
      </c>
      <c r="E125" s="19">
        <v>50456</v>
      </c>
      <c r="F125" s="16">
        <v>2006</v>
      </c>
      <c r="AV125" s="329"/>
      <c r="AW125" s="145">
        <f t="shared" ref="AW125:AW146" si="13">$C125</f>
        <v>41462</v>
      </c>
      <c r="AX125" s="145">
        <f t="shared" ref="AX125:AX146" si="14">$D125</f>
        <v>8994</v>
      </c>
      <c r="AY125" s="140">
        <f t="shared" si="12"/>
        <v>2006</v>
      </c>
      <c r="AZ125" s="141"/>
      <c r="BA125" s="141"/>
      <c r="BB125" s="141"/>
      <c r="BC125" s="141"/>
      <c r="BD125" s="141"/>
    </row>
    <row r="126" spans="1:56" ht="13.15" x14ac:dyDescent="0.25">
      <c r="A126" s="16"/>
      <c r="B126" s="29"/>
      <c r="C126" s="19">
        <v>48371</v>
      </c>
      <c r="D126" s="19">
        <v>9556</v>
      </c>
      <c r="E126" s="19">
        <v>57927</v>
      </c>
      <c r="F126" s="16">
        <v>2007</v>
      </c>
      <c r="AV126" s="329"/>
      <c r="AW126" s="145">
        <f t="shared" si="13"/>
        <v>48371</v>
      </c>
      <c r="AX126" s="145">
        <f t="shared" si="14"/>
        <v>9556</v>
      </c>
      <c r="AY126" s="140">
        <f t="shared" si="12"/>
        <v>2007</v>
      </c>
      <c r="AZ126" s="141"/>
      <c r="BA126" s="141"/>
      <c r="BB126" s="141"/>
      <c r="BC126" s="141"/>
      <c r="BD126" s="141"/>
    </row>
    <row r="127" spans="1:56" ht="13.15" x14ac:dyDescent="0.25">
      <c r="A127" s="16"/>
      <c r="B127" s="29"/>
      <c r="C127" s="19">
        <v>46346</v>
      </c>
      <c r="D127" s="19">
        <v>9571</v>
      </c>
      <c r="E127" s="19">
        <v>55917</v>
      </c>
      <c r="F127" s="16">
        <v>2008</v>
      </c>
      <c r="K127" s="1"/>
      <c r="AV127" s="329"/>
      <c r="AW127" s="145">
        <f t="shared" si="13"/>
        <v>46346</v>
      </c>
      <c r="AX127" s="145">
        <f t="shared" si="14"/>
        <v>9571</v>
      </c>
      <c r="AY127" s="140">
        <f t="shared" si="12"/>
        <v>2008</v>
      </c>
      <c r="AZ127" s="141"/>
      <c r="BA127" s="141"/>
      <c r="BB127" s="141"/>
      <c r="BC127" s="141"/>
      <c r="BD127" s="141"/>
    </row>
    <row r="128" spans="1:56" ht="13.15" x14ac:dyDescent="0.25">
      <c r="A128" s="16"/>
      <c r="B128" s="29"/>
      <c r="C128" s="19">
        <v>43118</v>
      </c>
      <c r="D128" s="19">
        <v>9611</v>
      </c>
      <c r="E128" s="19">
        <v>52729</v>
      </c>
      <c r="F128" s="16">
        <v>2009</v>
      </c>
      <c r="K128" s="1"/>
      <c r="AV128" s="329"/>
      <c r="AW128" s="145">
        <f t="shared" si="13"/>
        <v>43118</v>
      </c>
      <c r="AX128" s="145">
        <f t="shared" si="14"/>
        <v>9611</v>
      </c>
      <c r="AY128" s="140">
        <f t="shared" si="12"/>
        <v>2009</v>
      </c>
      <c r="AZ128" s="141"/>
      <c r="BA128" s="141"/>
      <c r="BB128" s="141"/>
      <c r="BC128" s="141"/>
      <c r="BD128" s="141"/>
    </row>
    <row r="129" spans="1:56" ht="13.15" x14ac:dyDescent="0.25">
      <c r="A129" s="16"/>
      <c r="B129" s="29"/>
      <c r="C129" s="16"/>
      <c r="D129" s="19"/>
      <c r="E129" s="19"/>
      <c r="F129" s="16"/>
      <c r="K129" s="1"/>
      <c r="AV129" s="144"/>
      <c r="AW129" s="145"/>
      <c r="AX129" s="145"/>
      <c r="AY129" s="140"/>
      <c r="AZ129" s="141"/>
      <c r="BA129" s="141"/>
      <c r="BB129" s="141"/>
      <c r="BC129" s="141"/>
      <c r="BD129" s="141"/>
    </row>
    <row r="130" spans="1:56" ht="13.15" x14ac:dyDescent="0.25">
      <c r="A130" s="16"/>
      <c r="B130" s="325" t="s">
        <v>40</v>
      </c>
      <c r="C130" s="19">
        <v>7254</v>
      </c>
      <c r="D130" s="19">
        <v>1716</v>
      </c>
      <c r="E130" s="19">
        <v>8970</v>
      </c>
      <c r="F130" s="16" t="str">
        <f>F124</f>
        <v>2005*</v>
      </c>
      <c r="K130" s="1"/>
      <c r="AV130" s="329" t="str">
        <f>$B130</f>
        <v>Märkä, paljas</v>
      </c>
      <c r="AW130" s="145">
        <f t="shared" si="13"/>
        <v>7254</v>
      </c>
      <c r="AX130" s="145">
        <f t="shared" si="14"/>
        <v>1716</v>
      </c>
      <c r="AY130" s="140" t="str">
        <f t="shared" si="12"/>
        <v>2005*</v>
      </c>
      <c r="AZ130" s="141"/>
      <c r="BA130" s="141"/>
      <c r="BB130" s="141"/>
      <c r="BC130" s="141"/>
      <c r="BD130" s="141"/>
    </row>
    <row r="131" spans="1:56" ht="13.15" x14ac:dyDescent="0.25">
      <c r="A131" s="16"/>
      <c r="B131" s="325"/>
      <c r="C131" s="19">
        <v>8836</v>
      </c>
      <c r="D131" s="19">
        <v>1981</v>
      </c>
      <c r="E131" s="19">
        <v>10817</v>
      </c>
      <c r="F131" s="16">
        <f t="shared" ref="F131:F146" si="15">F125</f>
        <v>2006</v>
      </c>
      <c r="K131" s="1"/>
      <c r="AV131" s="329"/>
      <c r="AW131" s="145">
        <f t="shared" si="13"/>
        <v>8836</v>
      </c>
      <c r="AX131" s="145">
        <f t="shared" si="14"/>
        <v>1981</v>
      </c>
      <c r="AY131" s="140">
        <f t="shared" si="12"/>
        <v>2006</v>
      </c>
      <c r="AZ131" s="141"/>
      <c r="BA131" s="141"/>
      <c r="BB131" s="141"/>
      <c r="BC131" s="141"/>
      <c r="BD131" s="141"/>
    </row>
    <row r="132" spans="1:56" ht="13.15" x14ac:dyDescent="0.25">
      <c r="A132" s="16"/>
      <c r="B132" s="29"/>
      <c r="C132" s="19">
        <v>9429</v>
      </c>
      <c r="D132" s="19">
        <v>2088</v>
      </c>
      <c r="E132" s="19">
        <v>11517</v>
      </c>
      <c r="F132" s="16">
        <f t="shared" si="15"/>
        <v>2007</v>
      </c>
      <c r="K132" s="1"/>
      <c r="AV132" s="329"/>
      <c r="AW132" s="145">
        <f t="shared" si="13"/>
        <v>9429</v>
      </c>
      <c r="AX132" s="145">
        <f t="shared" si="14"/>
        <v>2088</v>
      </c>
      <c r="AY132" s="140">
        <f t="shared" si="12"/>
        <v>2007</v>
      </c>
      <c r="AZ132" s="141"/>
      <c r="BA132" s="141"/>
      <c r="BB132" s="141"/>
      <c r="BC132" s="141"/>
      <c r="BD132" s="141"/>
    </row>
    <row r="133" spans="1:56" ht="13.15" x14ac:dyDescent="0.25">
      <c r="A133" s="16"/>
      <c r="B133" s="29"/>
      <c r="C133" s="19">
        <v>10893</v>
      </c>
      <c r="D133" s="19">
        <v>2462</v>
      </c>
      <c r="E133" s="19">
        <v>13355</v>
      </c>
      <c r="F133" s="16">
        <f t="shared" si="15"/>
        <v>2008</v>
      </c>
      <c r="K133" s="1"/>
      <c r="AV133" s="329"/>
      <c r="AW133" s="145">
        <f t="shared" si="13"/>
        <v>10893</v>
      </c>
      <c r="AX133" s="145">
        <f t="shared" si="14"/>
        <v>2462</v>
      </c>
      <c r="AY133" s="140">
        <f t="shared" si="12"/>
        <v>2008</v>
      </c>
      <c r="AZ133" s="141"/>
      <c r="BA133" s="141"/>
      <c r="BB133" s="141"/>
      <c r="BC133" s="141"/>
      <c r="BD133" s="141"/>
    </row>
    <row r="134" spans="1:56" ht="13.15" x14ac:dyDescent="0.25">
      <c r="A134" s="16"/>
      <c r="B134" s="29"/>
      <c r="C134" s="19">
        <v>7353</v>
      </c>
      <c r="D134" s="19">
        <v>1712</v>
      </c>
      <c r="E134" s="19">
        <v>9065</v>
      </c>
      <c r="F134" s="16">
        <f t="shared" si="15"/>
        <v>2009</v>
      </c>
      <c r="K134" s="1"/>
      <c r="AV134" s="329"/>
      <c r="AW134" s="145">
        <f t="shared" si="13"/>
        <v>7353</v>
      </c>
      <c r="AX134" s="145">
        <f t="shared" si="14"/>
        <v>1712</v>
      </c>
      <c r="AY134" s="140">
        <f t="shared" si="12"/>
        <v>2009</v>
      </c>
      <c r="AZ134" s="141"/>
      <c r="BA134" s="141"/>
      <c r="BB134" s="141"/>
      <c r="BC134" s="141"/>
      <c r="BD134" s="141"/>
    </row>
    <row r="135" spans="1:56" ht="13.15" x14ac:dyDescent="0.25">
      <c r="A135" s="16"/>
      <c r="B135" s="29"/>
      <c r="C135" s="16"/>
      <c r="D135" s="19"/>
      <c r="E135" s="19"/>
      <c r="F135" s="16"/>
      <c r="K135" s="1"/>
      <c r="AV135" s="144"/>
      <c r="AW135" s="145"/>
      <c r="AX135" s="145"/>
      <c r="AY135" s="140"/>
      <c r="AZ135" s="141"/>
      <c r="BA135" s="141"/>
      <c r="BB135" s="141"/>
      <c r="BC135" s="141"/>
      <c r="BD135" s="141"/>
    </row>
    <row r="136" spans="1:56" ht="13.15" x14ac:dyDescent="0.25">
      <c r="A136" s="16"/>
      <c r="B136" s="325" t="s">
        <v>41</v>
      </c>
      <c r="C136" s="19">
        <v>25171</v>
      </c>
      <c r="D136" s="19">
        <v>4155</v>
      </c>
      <c r="E136" s="19">
        <v>29326</v>
      </c>
      <c r="F136" s="16" t="str">
        <f t="shared" si="15"/>
        <v>2005*</v>
      </c>
      <c r="AV136" s="329" t="str">
        <f>$B136</f>
        <v>Luminen, jäinen</v>
      </c>
      <c r="AW136" s="145">
        <f t="shared" si="13"/>
        <v>25171</v>
      </c>
      <c r="AX136" s="145">
        <f t="shared" si="14"/>
        <v>4155</v>
      </c>
      <c r="AY136" s="140" t="str">
        <f t="shared" si="12"/>
        <v>2005*</v>
      </c>
      <c r="AZ136" s="141"/>
      <c r="BA136" s="141"/>
      <c r="BB136" s="141"/>
      <c r="BC136" s="141"/>
      <c r="BD136" s="141"/>
    </row>
    <row r="137" spans="1:56" ht="13.15" x14ac:dyDescent="0.25">
      <c r="A137" s="16"/>
      <c r="B137" s="325"/>
      <c r="C137" s="19">
        <v>25731</v>
      </c>
      <c r="D137" s="19">
        <v>4268</v>
      </c>
      <c r="E137" s="19">
        <v>29999</v>
      </c>
      <c r="F137" s="16">
        <f t="shared" si="15"/>
        <v>2006</v>
      </c>
      <c r="AV137" s="329"/>
      <c r="AW137" s="145">
        <f t="shared" si="13"/>
        <v>25731</v>
      </c>
      <c r="AX137" s="145">
        <f t="shared" si="14"/>
        <v>4268</v>
      </c>
      <c r="AY137" s="140">
        <f t="shared" si="12"/>
        <v>2006</v>
      </c>
      <c r="AZ137" s="141"/>
      <c r="BA137" s="141"/>
      <c r="BB137" s="141"/>
      <c r="BC137" s="141"/>
      <c r="BD137" s="141"/>
    </row>
    <row r="138" spans="1:56" ht="13.15" x14ac:dyDescent="0.25">
      <c r="A138" s="16"/>
      <c r="B138" s="29"/>
      <c r="C138" s="19">
        <v>17304</v>
      </c>
      <c r="D138" s="19">
        <v>3519</v>
      </c>
      <c r="E138" s="19">
        <v>20823</v>
      </c>
      <c r="F138" s="16">
        <f t="shared" si="15"/>
        <v>2007</v>
      </c>
      <c r="AV138" s="329"/>
      <c r="AW138" s="145">
        <f t="shared" si="13"/>
        <v>17304</v>
      </c>
      <c r="AX138" s="145">
        <f t="shared" si="14"/>
        <v>3519</v>
      </c>
      <c r="AY138" s="140">
        <f t="shared" si="12"/>
        <v>2007</v>
      </c>
      <c r="AZ138" s="141"/>
      <c r="BA138" s="141"/>
      <c r="BB138" s="141"/>
      <c r="BC138" s="141"/>
      <c r="BD138" s="141"/>
    </row>
    <row r="139" spans="1:56" ht="13.15" x14ac:dyDescent="0.25">
      <c r="A139" s="16"/>
      <c r="B139" s="29"/>
      <c r="C139" s="19">
        <v>16812</v>
      </c>
      <c r="D139" s="19">
        <v>3555</v>
      </c>
      <c r="E139" s="19">
        <v>20367</v>
      </c>
      <c r="F139" s="16">
        <f t="shared" si="15"/>
        <v>2008</v>
      </c>
      <c r="AV139" s="329"/>
      <c r="AW139" s="145">
        <f t="shared" si="13"/>
        <v>16812</v>
      </c>
      <c r="AX139" s="145">
        <f t="shared" si="14"/>
        <v>3555</v>
      </c>
      <c r="AY139" s="140">
        <f t="shared" si="12"/>
        <v>2008</v>
      </c>
      <c r="AZ139" s="141"/>
      <c r="BA139" s="141"/>
      <c r="BB139" s="141"/>
      <c r="BC139" s="141"/>
      <c r="BD139" s="141"/>
    </row>
    <row r="140" spans="1:56" ht="13.15" x14ac:dyDescent="0.25">
      <c r="A140" s="16"/>
      <c r="B140" s="29"/>
      <c r="C140" s="19">
        <v>20942</v>
      </c>
      <c r="D140" s="19">
        <v>3948</v>
      </c>
      <c r="E140" s="19">
        <v>24890</v>
      </c>
      <c r="F140" s="16">
        <f t="shared" si="15"/>
        <v>2009</v>
      </c>
      <c r="AV140" s="329"/>
      <c r="AW140" s="145">
        <f t="shared" si="13"/>
        <v>20942</v>
      </c>
      <c r="AX140" s="145">
        <f t="shared" si="14"/>
        <v>3948</v>
      </c>
      <c r="AY140" s="140">
        <f t="shared" si="12"/>
        <v>2009</v>
      </c>
      <c r="AZ140" s="141"/>
      <c r="BA140" s="141"/>
      <c r="BB140" s="141"/>
      <c r="BC140" s="141"/>
      <c r="BD140" s="141"/>
    </row>
    <row r="141" spans="1:56" ht="13.15" x14ac:dyDescent="0.25">
      <c r="A141" s="16"/>
      <c r="B141" s="29"/>
      <c r="C141" s="16"/>
      <c r="D141" s="16"/>
      <c r="E141" s="16"/>
      <c r="F141" s="16"/>
      <c r="AV141" s="144"/>
      <c r="AW141" s="145"/>
      <c r="AX141" s="145"/>
      <c r="AY141" s="140"/>
      <c r="AZ141" s="141"/>
      <c r="BA141" s="141"/>
      <c r="BB141" s="141"/>
      <c r="BC141" s="141"/>
      <c r="BD141" s="141"/>
    </row>
    <row r="142" spans="1:56" ht="13.15" x14ac:dyDescent="0.25">
      <c r="A142" s="16"/>
      <c r="B142" s="29" t="s">
        <v>30</v>
      </c>
      <c r="C142" s="16">
        <v>3078</v>
      </c>
      <c r="D142" s="16">
        <v>417</v>
      </c>
      <c r="E142" s="16">
        <v>3495</v>
      </c>
      <c r="F142" s="16" t="str">
        <f t="shared" si="15"/>
        <v>2005*</v>
      </c>
      <c r="AV142" s="329" t="str">
        <f>$B142</f>
        <v>Ei tiedossa</v>
      </c>
      <c r="AW142" s="145">
        <f t="shared" si="13"/>
        <v>3078</v>
      </c>
      <c r="AX142" s="145">
        <f t="shared" si="14"/>
        <v>417</v>
      </c>
      <c r="AY142" s="140" t="str">
        <f t="shared" si="12"/>
        <v>2005*</v>
      </c>
      <c r="AZ142" s="141"/>
      <c r="BA142" s="141"/>
      <c r="BB142" s="141"/>
      <c r="BC142" s="141"/>
      <c r="BD142" s="141"/>
    </row>
    <row r="143" spans="1:56" ht="13.15" x14ac:dyDescent="0.25">
      <c r="A143" s="16"/>
      <c r="B143" s="16"/>
      <c r="C143" s="16">
        <v>5749</v>
      </c>
      <c r="D143" s="16">
        <v>527</v>
      </c>
      <c r="E143" s="16">
        <v>6276</v>
      </c>
      <c r="F143" s="16">
        <f t="shared" si="15"/>
        <v>2006</v>
      </c>
      <c r="AV143" s="329"/>
      <c r="AW143" s="145">
        <f t="shared" si="13"/>
        <v>5749</v>
      </c>
      <c r="AX143" s="145">
        <f t="shared" si="14"/>
        <v>527</v>
      </c>
      <c r="AY143" s="140">
        <f t="shared" si="12"/>
        <v>2006</v>
      </c>
      <c r="AZ143" s="141"/>
      <c r="BA143" s="141"/>
      <c r="BB143" s="141"/>
      <c r="BC143" s="141"/>
      <c r="BD143" s="141"/>
    </row>
    <row r="144" spans="1:56" ht="13.15" x14ac:dyDescent="0.25">
      <c r="A144" s="16"/>
      <c r="B144" s="16"/>
      <c r="C144" s="16">
        <v>7240</v>
      </c>
      <c r="D144" s="16">
        <v>1153</v>
      </c>
      <c r="E144" s="16">
        <v>8393</v>
      </c>
      <c r="F144" s="16">
        <f t="shared" si="15"/>
        <v>2007</v>
      </c>
      <c r="AV144" s="329"/>
      <c r="AW144" s="145">
        <f t="shared" si="13"/>
        <v>7240</v>
      </c>
      <c r="AX144" s="145">
        <f t="shared" si="14"/>
        <v>1153</v>
      </c>
      <c r="AY144" s="140">
        <f t="shared" si="12"/>
        <v>2007</v>
      </c>
      <c r="AZ144" s="141"/>
      <c r="BA144" s="141"/>
      <c r="BB144" s="141"/>
      <c r="BC144" s="141"/>
      <c r="BD144" s="141"/>
    </row>
    <row r="145" spans="1:56" ht="13.15" x14ac:dyDescent="0.25">
      <c r="A145" s="16"/>
      <c r="B145" s="16"/>
      <c r="C145" s="16">
        <v>8630</v>
      </c>
      <c r="D145" s="16">
        <v>1714</v>
      </c>
      <c r="E145" s="16">
        <v>10344</v>
      </c>
      <c r="F145" s="16">
        <f t="shared" si="15"/>
        <v>2008</v>
      </c>
      <c r="AV145" s="329"/>
      <c r="AW145" s="145">
        <f t="shared" si="13"/>
        <v>8630</v>
      </c>
      <c r="AX145" s="145">
        <f t="shared" si="14"/>
        <v>1714</v>
      </c>
      <c r="AY145" s="140">
        <f t="shared" si="12"/>
        <v>2008</v>
      </c>
      <c r="AZ145" s="141"/>
      <c r="BA145" s="141"/>
      <c r="BB145" s="141"/>
      <c r="BC145" s="141"/>
      <c r="BD145" s="141"/>
    </row>
    <row r="146" spans="1:56" ht="13.15" x14ac:dyDescent="0.25">
      <c r="A146" s="16"/>
      <c r="B146" s="16"/>
      <c r="C146" s="16">
        <v>9838</v>
      </c>
      <c r="D146" s="16">
        <v>1922</v>
      </c>
      <c r="E146" s="16">
        <v>11760</v>
      </c>
      <c r="F146" s="16">
        <f t="shared" si="15"/>
        <v>2009</v>
      </c>
      <c r="AV146" s="329"/>
      <c r="AW146" s="145">
        <f t="shared" si="13"/>
        <v>9838</v>
      </c>
      <c r="AX146" s="145">
        <f t="shared" si="14"/>
        <v>1922</v>
      </c>
      <c r="AY146" s="140">
        <f>F146</f>
        <v>2009</v>
      </c>
      <c r="AZ146" s="141"/>
      <c r="BA146" s="141"/>
      <c r="BB146" s="141"/>
      <c r="BC146" s="141"/>
      <c r="BD146" s="141"/>
    </row>
    <row r="147" spans="1:56" x14ac:dyDescent="0.25">
      <c r="AW147" s="34"/>
      <c r="AX147" s="34"/>
    </row>
    <row r="148" spans="1:56" ht="13.15" x14ac:dyDescent="0.25">
      <c r="AW148" s="34"/>
      <c r="AX148" s="34"/>
      <c r="AY148" s="31"/>
    </row>
    <row r="149" spans="1:56" ht="13.15" x14ac:dyDescent="0.25">
      <c r="AW149" s="34"/>
      <c r="AX149" s="34"/>
      <c r="AY149" s="31"/>
    </row>
    <row r="150" spans="1:56" s="24" customFormat="1" ht="13.15" x14ac:dyDescent="0.25">
      <c r="AW150" s="37"/>
      <c r="AX150" s="37"/>
      <c r="AY150" s="38"/>
    </row>
    <row r="151" spans="1:56" ht="13.15" x14ac:dyDescent="0.25">
      <c r="AW151" s="34"/>
      <c r="AX151" s="34"/>
      <c r="AY151" s="31"/>
    </row>
    <row r="152" spans="1:56" ht="17.55" x14ac:dyDescent="0.25">
      <c r="G152" s="221" t="s">
        <v>42</v>
      </c>
      <c r="AW152" s="34"/>
      <c r="AX152" s="34"/>
      <c r="AY152" s="31"/>
    </row>
    <row r="166" spans="11:11" x14ac:dyDescent="0.25">
      <c r="K166" s="1"/>
    </row>
    <row r="167" spans="11:11" x14ac:dyDescent="0.25">
      <c r="K167" s="1"/>
    </row>
    <row r="168" spans="11:11" x14ac:dyDescent="0.25">
      <c r="K168" s="1"/>
    </row>
    <row r="169" spans="11:11" x14ac:dyDescent="0.25">
      <c r="K169" s="1"/>
    </row>
    <row r="170" spans="11:11" x14ac:dyDescent="0.25">
      <c r="K170" s="1"/>
    </row>
    <row r="171" spans="11:11" x14ac:dyDescent="0.25">
      <c r="K171" s="1"/>
    </row>
    <row r="172" spans="11:11" x14ac:dyDescent="0.25">
      <c r="K172" s="1"/>
    </row>
    <row r="173" spans="11:11" x14ac:dyDescent="0.25">
      <c r="K173" s="1"/>
    </row>
    <row r="174" spans="11:11" x14ac:dyDescent="0.25">
      <c r="K174" s="1"/>
    </row>
    <row r="175" spans="11:11" x14ac:dyDescent="0.25">
      <c r="K175" s="1"/>
    </row>
    <row r="176" spans="11:11" x14ac:dyDescent="0.25">
      <c r="K176" s="1"/>
    </row>
    <row r="177" spans="11:11" x14ac:dyDescent="0.25">
      <c r="K177" s="1"/>
    </row>
    <row r="178" spans="11:11" x14ac:dyDescent="0.25">
      <c r="K178" s="1"/>
    </row>
    <row r="179" spans="11:11" x14ac:dyDescent="0.25">
      <c r="K179" s="1"/>
    </row>
    <row r="180" spans="11:11" x14ac:dyDescent="0.25">
      <c r="K180" s="1"/>
    </row>
    <row r="181" spans="11:11" x14ac:dyDescent="0.25">
      <c r="K181" s="1"/>
    </row>
    <row r="182" spans="11:11" x14ac:dyDescent="0.25">
      <c r="K182" s="1"/>
    </row>
    <row r="183" spans="11:11" x14ac:dyDescent="0.25">
      <c r="K183" s="1"/>
    </row>
    <row r="184" spans="11:11" x14ac:dyDescent="0.25">
      <c r="K184" s="1"/>
    </row>
    <row r="185" spans="11:11" x14ac:dyDescent="0.25">
      <c r="K185" s="1"/>
    </row>
    <row r="186" spans="11:11" x14ac:dyDescent="0.25">
      <c r="K186" s="1"/>
    </row>
    <row r="187" spans="11:11" x14ac:dyDescent="0.25">
      <c r="K187" s="1"/>
    </row>
    <row r="188" spans="11:11" x14ac:dyDescent="0.25">
      <c r="K188" s="1"/>
    </row>
    <row r="189" spans="11:11" x14ac:dyDescent="0.25">
      <c r="K189" s="1"/>
    </row>
    <row r="190" spans="11:11" x14ac:dyDescent="0.25">
      <c r="K190" s="1"/>
    </row>
    <row r="191" spans="11:11" x14ac:dyDescent="0.25">
      <c r="K191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72" spans="4:5" x14ac:dyDescent="0.25"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</sheetData>
  <mergeCells count="27">
    <mergeCell ref="AV124:AV128"/>
    <mergeCell ref="AV130:AV134"/>
    <mergeCell ref="AV136:AV140"/>
    <mergeCell ref="AV142:AV146"/>
    <mergeCell ref="AJ91:AJ95"/>
    <mergeCell ref="AJ97:AJ101"/>
    <mergeCell ref="AJ103:AJ107"/>
    <mergeCell ref="D121:E121"/>
    <mergeCell ref="AJ109:AJ110"/>
    <mergeCell ref="X58:X62"/>
    <mergeCell ref="X64:X68"/>
    <mergeCell ref="D82:E82"/>
    <mergeCell ref="AJ85:AJ89"/>
    <mergeCell ref="M31:M35"/>
    <mergeCell ref="D43:E43"/>
    <mergeCell ref="X46:X50"/>
    <mergeCell ref="X52:X56"/>
    <mergeCell ref="D10:E10"/>
    <mergeCell ref="M13:M17"/>
    <mergeCell ref="M19:M23"/>
    <mergeCell ref="M25:M29"/>
    <mergeCell ref="B130:B131"/>
    <mergeCell ref="B136:B137"/>
    <mergeCell ref="B46:B47"/>
    <mergeCell ref="B52:B53"/>
    <mergeCell ref="B64:B65"/>
    <mergeCell ref="B124:B125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8"/>
  <dimension ref="A2:S111"/>
  <sheetViews>
    <sheetView workbookViewId="0"/>
  </sheetViews>
  <sheetFormatPr defaultColWidth="8.85546875" defaultRowHeight="11.9" x14ac:dyDescent="0.25"/>
  <cols>
    <col min="1" max="1" width="12" customWidth="1"/>
    <col min="2" max="2" width="12.85546875" customWidth="1"/>
    <col min="9" max="9" width="11.42578125" customWidth="1"/>
  </cols>
  <sheetData>
    <row r="2" spans="1:18" ht="13.15" x14ac:dyDescent="0.25">
      <c r="A2" s="4" t="s">
        <v>43</v>
      </c>
    </row>
    <row r="7" spans="1:18" ht="13.15" x14ac:dyDescent="0.25">
      <c r="A7" s="17" t="s">
        <v>11</v>
      </c>
      <c r="B7" s="28"/>
      <c r="C7" s="17" t="s">
        <v>12</v>
      </c>
      <c r="D7" s="328">
        <v>40490</v>
      </c>
      <c r="E7" s="328"/>
      <c r="F7" s="16"/>
    </row>
    <row r="8" spans="1:18" ht="47.6" x14ac:dyDescent="0.25">
      <c r="A8" s="16"/>
      <c r="B8" s="33" t="s">
        <v>44</v>
      </c>
      <c r="C8" s="22" t="s">
        <v>14</v>
      </c>
      <c r="D8" s="22" t="s">
        <v>15</v>
      </c>
      <c r="E8" s="27" t="s">
        <v>8</v>
      </c>
      <c r="F8" s="16" t="s">
        <v>16</v>
      </c>
      <c r="G8" t="s">
        <v>45</v>
      </c>
      <c r="I8" s="138" t="s">
        <v>44</v>
      </c>
      <c r="J8" s="139" t="s">
        <v>17</v>
      </c>
      <c r="K8" s="139" t="s">
        <v>15</v>
      </c>
      <c r="L8" s="140" t="s">
        <v>18</v>
      </c>
      <c r="M8" s="141"/>
      <c r="N8" s="141"/>
      <c r="O8" s="141"/>
      <c r="P8" s="141"/>
      <c r="Q8" s="141"/>
      <c r="R8" s="141"/>
    </row>
    <row r="9" spans="1:18" ht="13.15" x14ac:dyDescent="0.25">
      <c r="A9" s="16"/>
      <c r="B9" s="52" t="s">
        <v>46</v>
      </c>
      <c r="C9" s="16"/>
      <c r="D9" s="16"/>
      <c r="E9" s="16"/>
      <c r="F9" s="16"/>
      <c r="G9" t="s">
        <v>47</v>
      </c>
      <c r="I9" s="147" t="str">
        <f>B9</f>
        <v>Kesäpuolisko</v>
      </c>
      <c r="J9" s="139"/>
      <c r="K9" s="139"/>
      <c r="L9" s="143"/>
      <c r="M9" s="141"/>
      <c r="N9" s="141"/>
      <c r="O9" s="141"/>
      <c r="P9" s="141"/>
      <c r="Q9" s="141"/>
      <c r="R9" s="141"/>
    </row>
    <row r="10" spans="1:18" ht="13.15" x14ac:dyDescent="0.25">
      <c r="A10" s="16"/>
      <c r="B10" s="331" t="s">
        <v>48</v>
      </c>
      <c r="C10" s="16">
        <v>6882</v>
      </c>
      <c r="D10" s="16">
        <v>1395</v>
      </c>
      <c r="E10" s="16">
        <v>8277</v>
      </c>
      <c r="F10" s="30" t="s">
        <v>20</v>
      </c>
      <c r="G10">
        <f>100*SUM(E10:E14)/SUM(E$10:E$50)</f>
        <v>17.109515486085787</v>
      </c>
      <c r="I10" s="327" t="s">
        <v>48</v>
      </c>
      <c r="J10" s="145">
        <f>C10</f>
        <v>6882</v>
      </c>
      <c r="K10" s="145">
        <f>D10</f>
        <v>1395</v>
      </c>
      <c r="L10" s="140" t="str">
        <f>F10</f>
        <v>2005*</v>
      </c>
      <c r="M10" s="141"/>
      <c r="N10" s="141"/>
      <c r="O10" s="141"/>
      <c r="P10" s="141"/>
      <c r="Q10" s="141"/>
      <c r="R10" s="141"/>
    </row>
    <row r="11" spans="1:18" ht="13.15" x14ac:dyDescent="0.25">
      <c r="A11" s="16"/>
      <c r="B11" s="331"/>
      <c r="C11" s="16">
        <v>6355</v>
      </c>
      <c r="D11" s="16">
        <v>1334</v>
      </c>
      <c r="E11" s="16">
        <v>7689</v>
      </c>
      <c r="F11" s="16">
        <v>2006</v>
      </c>
      <c r="G11">
        <f>G10-G65</f>
        <v>-2.0693850946102508</v>
      </c>
      <c r="I11" s="327"/>
      <c r="J11" s="145">
        <f t="shared" ref="J11:J50" si="0">C11</f>
        <v>6355</v>
      </c>
      <c r="K11" s="145">
        <f t="shared" ref="K11:K50" si="1">D11</f>
        <v>1334</v>
      </c>
      <c r="L11" s="140">
        <f t="shared" ref="L11:L50" si="2">F11</f>
        <v>2006</v>
      </c>
      <c r="M11" s="141"/>
      <c r="N11" s="141"/>
      <c r="O11" s="141"/>
      <c r="P11" s="141"/>
      <c r="Q11" s="141"/>
      <c r="R11" s="141"/>
    </row>
    <row r="12" spans="1:18" ht="13.15" x14ac:dyDescent="0.25">
      <c r="A12" s="16"/>
      <c r="B12" s="331"/>
      <c r="C12" s="16">
        <v>7215</v>
      </c>
      <c r="D12" s="16">
        <v>1423</v>
      </c>
      <c r="E12" s="16">
        <v>8638</v>
      </c>
      <c r="F12" s="16">
        <v>2007</v>
      </c>
      <c r="I12" s="327"/>
      <c r="J12" s="145">
        <f t="shared" si="0"/>
        <v>7215</v>
      </c>
      <c r="K12" s="145">
        <f t="shared" si="1"/>
        <v>1423</v>
      </c>
      <c r="L12" s="140">
        <f t="shared" si="2"/>
        <v>2007</v>
      </c>
      <c r="M12" s="141"/>
      <c r="N12" s="141"/>
      <c r="O12" s="141"/>
      <c r="P12" s="141"/>
      <c r="Q12" s="141"/>
      <c r="R12" s="141"/>
    </row>
    <row r="13" spans="1:18" ht="13.15" x14ac:dyDescent="0.25">
      <c r="A13" s="16"/>
      <c r="B13" s="331"/>
      <c r="C13" s="16">
        <v>6734</v>
      </c>
      <c r="D13" s="16">
        <v>1352</v>
      </c>
      <c r="E13" s="16">
        <v>8086</v>
      </c>
      <c r="F13" s="16">
        <v>2008</v>
      </c>
      <c r="I13" s="327"/>
      <c r="J13" s="145">
        <f t="shared" si="0"/>
        <v>6734</v>
      </c>
      <c r="K13" s="145">
        <f t="shared" si="1"/>
        <v>1352</v>
      </c>
      <c r="L13" s="140">
        <f t="shared" si="2"/>
        <v>2008</v>
      </c>
      <c r="M13" s="141"/>
      <c r="N13" s="141"/>
      <c r="O13" s="141"/>
      <c r="P13" s="141"/>
      <c r="Q13" s="141"/>
      <c r="R13" s="141"/>
    </row>
    <row r="14" spans="1:18" ht="13.15" x14ac:dyDescent="0.25">
      <c r="A14" s="16"/>
      <c r="B14" s="331"/>
      <c r="C14" s="16">
        <v>6697</v>
      </c>
      <c r="D14" s="16">
        <v>1431</v>
      </c>
      <c r="E14" s="16">
        <v>8128</v>
      </c>
      <c r="F14" s="16">
        <v>2009</v>
      </c>
      <c r="I14" s="327"/>
      <c r="J14" s="145">
        <f t="shared" si="0"/>
        <v>6697</v>
      </c>
      <c r="K14" s="145">
        <f t="shared" si="1"/>
        <v>1431</v>
      </c>
      <c r="L14" s="140">
        <f t="shared" si="2"/>
        <v>2009</v>
      </c>
      <c r="M14" s="141"/>
      <c r="N14" s="141"/>
      <c r="O14" s="141"/>
      <c r="P14" s="141"/>
      <c r="Q14" s="141"/>
      <c r="R14" s="141"/>
    </row>
    <row r="15" spans="1:18" ht="13.15" x14ac:dyDescent="0.25">
      <c r="A15" s="16"/>
      <c r="B15" s="16"/>
      <c r="C15" s="16"/>
      <c r="D15" s="16"/>
      <c r="E15" s="16"/>
      <c r="F15" s="16"/>
      <c r="I15" s="144"/>
      <c r="J15" s="145"/>
      <c r="K15" s="145"/>
      <c r="L15" s="140"/>
      <c r="M15" s="141"/>
      <c r="N15" s="141"/>
      <c r="O15" s="141"/>
      <c r="P15" s="141"/>
      <c r="Q15" s="141"/>
      <c r="R15" s="141"/>
    </row>
    <row r="16" spans="1:18" ht="13.15" x14ac:dyDescent="0.25">
      <c r="A16" s="16"/>
      <c r="B16" s="331" t="s">
        <v>49</v>
      </c>
      <c r="C16" s="16">
        <v>3922</v>
      </c>
      <c r="D16" s="16">
        <v>1319</v>
      </c>
      <c r="E16" s="16">
        <v>5241</v>
      </c>
      <c r="F16" s="16" t="str">
        <f>F10</f>
        <v>2005*</v>
      </c>
      <c r="G16">
        <f>100*SUM(E16:E20)/SUM(E$10:E$50)</f>
        <v>10.410405375384061</v>
      </c>
      <c r="I16" s="327" t="s">
        <v>49</v>
      </c>
      <c r="J16" s="145">
        <f t="shared" si="0"/>
        <v>3922</v>
      </c>
      <c r="K16" s="145">
        <f t="shared" si="1"/>
        <v>1319</v>
      </c>
      <c r="L16" s="140" t="str">
        <f t="shared" si="2"/>
        <v>2005*</v>
      </c>
      <c r="M16" s="141"/>
      <c r="N16" s="141"/>
      <c r="O16" s="141"/>
      <c r="P16" s="141"/>
      <c r="Q16" s="141"/>
      <c r="R16" s="141"/>
    </row>
    <row r="17" spans="1:18" ht="13.15" x14ac:dyDescent="0.25">
      <c r="A17" s="16"/>
      <c r="B17" s="331"/>
      <c r="C17" s="16">
        <v>3638</v>
      </c>
      <c r="D17" s="16">
        <v>1283</v>
      </c>
      <c r="E17" s="16">
        <v>4921</v>
      </c>
      <c r="F17" s="16">
        <f t="shared" ref="F17:F50" si="3">F11</f>
        <v>2006</v>
      </c>
      <c r="G17">
        <f>G16-G71</f>
        <v>-4.3364063723596686</v>
      </c>
      <c r="I17" s="327"/>
      <c r="J17" s="145">
        <f t="shared" si="0"/>
        <v>3638</v>
      </c>
      <c r="K17" s="145">
        <f t="shared" si="1"/>
        <v>1283</v>
      </c>
      <c r="L17" s="140">
        <f t="shared" si="2"/>
        <v>2006</v>
      </c>
      <c r="M17" s="141"/>
      <c r="N17" s="141"/>
      <c r="O17" s="141"/>
      <c r="P17" s="141"/>
      <c r="Q17" s="141"/>
      <c r="R17" s="141"/>
    </row>
    <row r="18" spans="1:18" ht="13.15" x14ac:dyDescent="0.25">
      <c r="A18" s="16"/>
      <c r="B18" s="331"/>
      <c r="C18" s="16">
        <v>3734</v>
      </c>
      <c r="D18" s="16">
        <v>1336</v>
      </c>
      <c r="E18" s="16">
        <v>5070</v>
      </c>
      <c r="F18" s="16">
        <f t="shared" si="3"/>
        <v>2007</v>
      </c>
      <c r="I18" s="327"/>
      <c r="J18" s="145">
        <f t="shared" si="0"/>
        <v>3734</v>
      </c>
      <c r="K18" s="145">
        <f t="shared" si="1"/>
        <v>1336</v>
      </c>
      <c r="L18" s="140">
        <f t="shared" si="2"/>
        <v>2007</v>
      </c>
      <c r="M18" s="141"/>
      <c r="N18" s="141"/>
      <c r="O18" s="141"/>
      <c r="P18" s="141"/>
      <c r="Q18" s="141"/>
      <c r="R18" s="141"/>
    </row>
    <row r="19" spans="1:18" ht="13.15" x14ac:dyDescent="0.25">
      <c r="A19" s="16"/>
      <c r="B19" s="331"/>
      <c r="C19" s="16">
        <v>3517</v>
      </c>
      <c r="D19" s="16">
        <v>1356</v>
      </c>
      <c r="E19" s="16">
        <v>4873</v>
      </c>
      <c r="F19" s="16">
        <f t="shared" si="3"/>
        <v>2008</v>
      </c>
      <c r="I19" s="327"/>
      <c r="J19" s="145">
        <f t="shared" si="0"/>
        <v>3517</v>
      </c>
      <c r="K19" s="145">
        <f t="shared" si="1"/>
        <v>1356</v>
      </c>
      <c r="L19" s="140">
        <f t="shared" si="2"/>
        <v>2008</v>
      </c>
      <c r="M19" s="141"/>
      <c r="N19" s="141"/>
      <c r="O19" s="141"/>
      <c r="P19" s="141"/>
      <c r="Q19" s="141"/>
      <c r="R19" s="141"/>
    </row>
    <row r="20" spans="1:18" ht="13.15" x14ac:dyDescent="0.25">
      <c r="A20" s="16"/>
      <c r="B20" s="331"/>
      <c r="C20" s="16">
        <v>3388</v>
      </c>
      <c r="D20" s="16">
        <v>1343</v>
      </c>
      <c r="E20" s="16">
        <v>4731</v>
      </c>
      <c r="F20" s="16">
        <f t="shared" si="3"/>
        <v>2009</v>
      </c>
      <c r="I20" s="327"/>
      <c r="J20" s="145">
        <f t="shared" si="0"/>
        <v>3388</v>
      </c>
      <c r="K20" s="145">
        <f t="shared" si="1"/>
        <v>1343</v>
      </c>
      <c r="L20" s="140">
        <f t="shared" si="2"/>
        <v>2009</v>
      </c>
      <c r="M20" s="141"/>
      <c r="N20" s="141"/>
      <c r="O20" s="141"/>
      <c r="P20" s="141"/>
      <c r="Q20" s="141"/>
      <c r="R20" s="141"/>
    </row>
    <row r="21" spans="1:18" ht="13.15" x14ac:dyDescent="0.25">
      <c r="A21" s="16"/>
      <c r="B21" s="23"/>
      <c r="C21" s="16"/>
      <c r="D21" s="16"/>
      <c r="E21" s="16"/>
      <c r="F21" s="16"/>
      <c r="I21" s="144"/>
      <c r="J21" s="145"/>
      <c r="K21" s="145"/>
      <c r="L21" s="140"/>
      <c r="M21" s="141"/>
      <c r="N21" s="141"/>
      <c r="O21" s="141"/>
      <c r="P21" s="141"/>
      <c r="Q21" s="141"/>
      <c r="R21" s="141"/>
    </row>
    <row r="22" spans="1:18" ht="13.15" x14ac:dyDescent="0.25">
      <c r="A22" s="16"/>
      <c r="B22" s="331" t="s">
        <v>50</v>
      </c>
      <c r="C22" s="16">
        <v>612</v>
      </c>
      <c r="D22" s="16">
        <v>257</v>
      </c>
      <c r="E22" s="16">
        <v>869</v>
      </c>
      <c r="F22" s="16" t="str">
        <f t="shared" si="3"/>
        <v>2005*</v>
      </c>
      <c r="G22">
        <f>100*SUM(E22:E26)/SUM(E$10:E$50)</f>
        <v>1.7579819674811061</v>
      </c>
      <c r="I22" s="329" t="s">
        <v>51</v>
      </c>
      <c r="J22" s="145">
        <f t="shared" si="0"/>
        <v>612</v>
      </c>
      <c r="K22" s="145">
        <f t="shared" si="1"/>
        <v>257</v>
      </c>
      <c r="L22" s="140" t="str">
        <f t="shared" si="2"/>
        <v>2005*</v>
      </c>
      <c r="M22" s="141"/>
      <c r="N22" s="141"/>
      <c r="O22" s="141"/>
      <c r="P22" s="141"/>
      <c r="Q22" s="141"/>
      <c r="R22" s="141"/>
    </row>
    <row r="23" spans="1:18" ht="13.15" x14ac:dyDescent="0.25">
      <c r="A23" s="16"/>
      <c r="B23" s="331"/>
      <c r="C23" s="16">
        <v>632</v>
      </c>
      <c r="D23" s="16">
        <v>250</v>
      </c>
      <c r="E23" s="16">
        <v>882</v>
      </c>
      <c r="F23" s="16">
        <f t="shared" si="3"/>
        <v>2006</v>
      </c>
      <c r="G23">
        <f>G22-G77</f>
        <v>-1.613082004670974</v>
      </c>
      <c r="I23" s="329"/>
      <c r="J23" s="145">
        <f t="shared" si="0"/>
        <v>632</v>
      </c>
      <c r="K23" s="145">
        <f t="shared" si="1"/>
        <v>250</v>
      </c>
      <c r="L23" s="140">
        <f t="shared" si="2"/>
        <v>2006</v>
      </c>
      <c r="M23" s="141"/>
      <c r="N23" s="141"/>
      <c r="O23" s="141"/>
      <c r="P23" s="141"/>
      <c r="Q23" s="141"/>
      <c r="R23" s="141"/>
    </row>
    <row r="24" spans="1:18" ht="13.15" x14ac:dyDescent="0.25">
      <c r="A24" s="16"/>
      <c r="B24" s="331"/>
      <c r="C24" s="16">
        <v>583</v>
      </c>
      <c r="D24" s="16">
        <v>254</v>
      </c>
      <c r="E24" s="16">
        <v>837</v>
      </c>
      <c r="F24" s="16">
        <f t="shared" si="3"/>
        <v>2007</v>
      </c>
      <c r="I24" s="329"/>
      <c r="J24" s="145">
        <f t="shared" si="0"/>
        <v>583</v>
      </c>
      <c r="K24" s="145">
        <f t="shared" si="1"/>
        <v>254</v>
      </c>
      <c r="L24" s="140">
        <f t="shared" si="2"/>
        <v>2007</v>
      </c>
      <c r="M24" s="141"/>
      <c r="N24" s="141"/>
      <c r="O24" s="141"/>
      <c r="P24" s="141"/>
      <c r="Q24" s="141"/>
      <c r="R24" s="141"/>
    </row>
    <row r="25" spans="1:18" ht="13.15" x14ac:dyDescent="0.25">
      <c r="A25" s="16"/>
      <c r="B25" s="331"/>
      <c r="C25" s="16">
        <v>578</v>
      </c>
      <c r="D25" s="16">
        <v>232</v>
      </c>
      <c r="E25" s="16">
        <v>810</v>
      </c>
      <c r="F25" s="16">
        <f t="shared" si="3"/>
        <v>2008</v>
      </c>
      <c r="I25" s="329"/>
      <c r="J25" s="145">
        <f t="shared" si="0"/>
        <v>578</v>
      </c>
      <c r="K25" s="145">
        <f t="shared" si="1"/>
        <v>232</v>
      </c>
      <c r="L25" s="140">
        <f t="shared" si="2"/>
        <v>2008</v>
      </c>
      <c r="M25" s="141"/>
      <c r="N25" s="141"/>
      <c r="O25" s="141"/>
      <c r="P25" s="141"/>
      <c r="Q25" s="141"/>
      <c r="R25" s="141"/>
    </row>
    <row r="26" spans="1:18" ht="13.15" x14ac:dyDescent="0.25">
      <c r="A26" s="16"/>
      <c r="B26" s="331"/>
      <c r="C26" s="16">
        <v>568</v>
      </c>
      <c r="D26" s="16">
        <v>228</v>
      </c>
      <c r="E26" s="16">
        <v>796</v>
      </c>
      <c r="F26" s="16">
        <f t="shared" si="3"/>
        <v>2009</v>
      </c>
      <c r="I26" s="329"/>
      <c r="J26" s="145">
        <f t="shared" si="0"/>
        <v>568</v>
      </c>
      <c r="K26" s="145">
        <f t="shared" si="1"/>
        <v>228</v>
      </c>
      <c r="L26" s="140">
        <f t="shared" si="2"/>
        <v>2009</v>
      </c>
      <c r="M26" s="141"/>
      <c r="N26" s="141"/>
      <c r="O26" s="141"/>
      <c r="P26" s="141"/>
      <c r="Q26" s="141"/>
      <c r="R26" s="141"/>
    </row>
    <row r="27" spans="1:18" ht="13.15" x14ac:dyDescent="0.25">
      <c r="A27" s="16"/>
      <c r="B27" s="16"/>
      <c r="C27" s="16"/>
      <c r="D27" s="16"/>
      <c r="E27" s="16"/>
      <c r="F27" s="16"/>
      <c r="I27" s="144"/>
      <c r="J27" s="145"/>
      <c r="K27" s="145"/>
      <c r="L27" s="140"/>
      <c r="M27" s="141"/>
      <c r="N27" s="141"/>
      <c r="O27" s="141"/>
      <c r="P27" s="141"/>
      <c r="Q27" s="141"/>
      <c r="R27" s="141"/>
    </row>
    <row r="28" spans="1:18" ht="13.15" x14ac:dyDescent="0.25">
      <c r="A28" s="16"/>
      <c r="B28" s="331" t="s">
        <v>52</v>
      </c>
      <c r="C28" s="16">
        <v>451</v>
      </c>
      <c r="D28" s="16">
        <v>1358</v>
      </c>
      <c r="E28" s="16">
        <v>1809</v>
      </c>
      <c r="F28" s="16" t="str">
        <f t="shared" si="3"/>
        <v>2005*</v>
      </c>
      <c r="G28">
        <f>100*SUM(E28:E32)/SUM(E$10:E$50)</f>
        <v>3.9799806345334052</v>
      </c>
      <c r="I28" s="327" t="s">
        <v>52</v>
      </c>
      <c r="J28" s="145">
        <f t="shared" si="0"/>
        <v>451</v>
      </c>
      <c r="K28" s="145">
        <f t="shared" si="1"/>
        <v>1358</v>
      </c>
      <c r="L28" s="140" t="str">
        <f t="shared" si="2"/>
        <v>2005*</v>
      </c>
      <c r="M28" s="141"/>
      <c r="N28" s="141"/>
      <c r="O28" s="141"/>
      <c r="P28" s="141"/>
      <c r="Q28" s="141"/>
      <c r="R28" s="141"/>
    </row>
    <row r="29" spans="1:18" ht="13.15" x14ac:dyDescent="0.25">
      <c r="A29" s="16"/>
      <c r="B29" s="331"/>
      <c r="C29" s="16">
        <v>410</v>
      </c>
      <c r="D29" s="16">
        <v>1409</v>
      </c>
      <c r="E29" s="16">
        <v>1819</v>
      </c>
      <c r="F29" s="16">
        <f t="shared" si="3"/>
        <v>2006</v>
      </c>
      <c r="G29">
        <f>G28-G83</f>
        <v>0.14651055750554942</v>
      </c>
      <c r="I29" s="327"/>
      <c r="J29" s="145">
        <f t="shared" si="0"/>
        <v>410</v>
      </c>
      <c r="K29" s="145">
        <f t="shared" si="1"/>
        <v>1409</v>
      </c>
      <c r="L29" s="140">
        <f t="shared" si="2"/>
        <v>2006</v>
      </c>
      <c r="M29" s="141"/>
      <c r="N29" s="141"/>
      <c r="O29" s="141"/>
      <c r="P29" s="141"/>
      <c r="Q29" s="141"/>
      <c r="R29" s="141"/>
    </row>
    <row r="30" spans="1:18" ht="13.15" x14ac:dyDescent="0.25">
      <c r="A30" s="16"/>
      <c r="B30" s="331"/>
      <c r="C30" s="16">
        <v>426</v>
      </c>
      <c r="D30" s="16">
        <v>1478</v>
      </c>
      <c r="E30" s="16">
        <v>1904</v>
      </c>
      <c r="F30" s="16">
        <f t="shared" si="3"/>
        <v>2007</v>
      </c>
      <c r="I30" s="327"/>
      <c r="J30" s="145">
        <f t="shared" si="0"/>
        <v>426</v>
      </c>
      <c r="K30" s="145">
        <f t="shared" si="1"/>
        <v>1478</v>
      </c>
      <c r="L30" s="140">
        <f t="shared" si="2"/>
        <v>2007</v>
      </c>
      <c r="M30" s="141"/>
      <c r="N30" s="141"/>
      <c r="O30" s="141"/>
      <c r="P30" s="141"/>
      <c r="Q30" s="141"/>
      <c r="R30" s="141"/>
    </row>
    <row r="31" spans="1:18" ht="13.15" x14ac:dyDescent="0.25">
      <c r="A31" s="16"/>
      <c r="B31" s="331"/>
      <c r="C31" s="16">
        <v>380</v>
      </c>
      <c r="D31" s="16">
        <v>1560</v>
      </c>
      <c r="E31" s="16">
        <v>1940</v>
      </c>
      <c r="F31" s="16">
        <f t="shared" si="3"/>
        <v>2008</v>
      </c>
      <c r="I31" s="327"/>
      <c r="J31" s="145">
        <f t="shared" si="0"/>
        <v>380</v>
      </c>
      <c r="K31" s="145">
        <f t="shared" si="1"/>
        <v>1560</v>
      </c>
      <c r="L31" s="140">
        <f t="shared" si="2"/>
        <v>2008</v>
      </c>
      <c r="M31" s="141"/>
      <c r="N31" s="141"/>
      <c r="O31" s="141"/>
      <c r="P31" s="141"/>
      <c r="Q31" s="141"/>
      <c r="R31" s="141"/>
    </row>
    <row r="32" spans="1:18" ht="13.15" x14ac:dyDescent="0.25">
      <c r="A32" s="16"/>
      <c r="B32" s="331"/>
      <c r="C32" s="16">
        <v>349</v>
      </c>
      <c r="D32" s="16">
        <v>1674</v>
      </c>
      <c r="E32" s="16">
        <v>2023</v>
      </c>
      <c r="F32" s="16">
        <f t="shared" si="3"/>
        <v>2009</v>
      </c>
      <c r="I32" s="327"/>
      <c r="J32" s="145">
        <f t="shared" si="0"/>
        <v>349</v>
      </c>
      <c r="K32" s="145">
        <f t="shared" si="1"/>
        <v>1674</v>
      </c>
      <c r="L32" s="140">
        <f t="shared" si="2"/>
        <v>2009</v>
      </c>
      <c r="M32" s="141"/>
      <c r="N32" s="141"/>
      <c r="O32" s="141"/>
      <c r="P32" s="141"/>
      <c r="Q32" s="141"/>
      <c r="R32" s="141"/>
    </row>
    <row r="33" spans="1:18" ht="13.15" x14ac:dyDescent="0.25">
      <c r="A33" s="16"/>
      <c r="B33" s="16"/>
      <c r="C33" s="16"/>
      <c r="D33" s="16"/>
      <c r="E33" s="16"/>
      <c r="F33" s="16"/>
      <c r="I33" s="144"/>
      <c r="J33" s="145"/>
      <c r="K33" s="145"/>
      <c r="L33" s="140"/>
      <c r="M33" s="141"/>
      <c r="N33" s="141"/>
      <c r="O33" s="141"/>
      <c r="P33" s="141"/>
      <c r="Q33" s="141"/>
      <c r="R33" s="141"/>
    </row>
    <row r="34" spans="1:18" ht="13.15" x14ac:dyDescent="0.25">
      <c r="A34" s="16"/>
      <c r="B34" s="331" t="s">
        <v>53</v>
      </c>
      <c r="C34" s="16">
        <v>15159</v>
      </c>
      <c r="D34" s="16">
        <v>220</v>
      </c>
      <c r="E34" s="16">
        <v>15379</v>
      </c>
      <c r="F34" s="16" t="str">
        <f t="shared" si="3"/>
        <v>2005*</v>
      </c>
      <c r="G34">
        <f>100*SUM(E34:E38)/SUM(E$10:E$50)</f>
        <v>35.165926838776201</v>
      </c>
      <c r="I34" s="327" t="s">
        <v>53</v>
      </c>
      <c r="J34" s="145">
        <f t="shared" si="0"/>
        <v>15159</v>
      </c>
      <c r="K34" s="145">
        <f t="shared" si="1"/>
        <v>220</v>
      </c>
      <c r="L34" s="140" t="str">
        <f t="shared" si="2"/>
        <v>2005*</v>
      </c>
      <c r="M34" s="141"/>
      <c r="N34" s="141"/>
      <c r="O34" s="141"/>
      <c r="P34" s="141"/>
      <c r="Q34" s="141"/>
      <c r="R34" s="141"/>
    </row>
    <row r="35" spans="1:18" ht="13.15" x14ac:dyDescent="0.25">
      <c r="A35" s="16"/>
      <c r="B35" s="331"/>
      <c r="C35" s="16">
        <v>16326</v>
      </c>
      <c r="D35" s="16">
        <v>354</v>
      </c>
      <c r="E35" s="16">
        <v>16680</v>
      </c>
      <c r="F35" s="16">
        <f t="shared" si="3"/>
        <v>2006</v>
      </c>
      <c r="G35">
        <f>G34-G89</f>
        <v>2.9834974741962696</v>
      </c>
      <c r="I35" s="327"/>
      <c r="J35" s="145">
        <f t="shared" si="0"/>
        <v>16326</v>
      </c>
      <c r="K35" s="145">
        <f t="shared" si="1"/>
        <v>354</v>
      </c>
      <c r="L35" s="140">
        <f t="shared" si="2"/>
        <v>2006</v>
      </c>
      <c r="M35" s="141"/>
      <c r="N35" s="141"/>
      <c r="O35" s="141"/>
      <c r="P35" s="141"/>
      <c r="Q35" s="141"/>
      <c r="R35" s="141"/>
    </row>
    <row r="36" spans="1:18" ht="13.15" x14ac:dyDescent="0.25">
      <c r="A36" s="16"/>
      <c r="B36" s="331"/>
      <c r="C36" s="16">
        <v>17318</v>
      </c>
      <c r="D36" s="16">
        <v>323</v>
      </c>
      <c r="E36" s="16">
        <v>17641</v>
      </c>
      <c r="F36" s="16">
        <f t="shared" si="3"/>
        <v>2007</v>
      </c>
      <c r="I36" s="327"/>
      <c r="J36" s="145">
        <f t="shared" si="0"/>
        <v>17318</v>
      </c>
      <c r="K36" s="145">
        <f t="shared" si="1"/>
        <v>323</v>
      </c>
      <c r="L36" s="140">
        <f t="shared" si="2"/>
        <v>2007</v>
      </c>
      <c r="M36" s="141"/>
      <c r="N36" s="141"/>
      <c r="O36" s="141"/>
      <c r="P36" s="141"/>
      <c r="Q36" s="141"/>
      <c r="R36" s="141"/>
    </row>
    <row r="37" spans="1:18" ht="13.15" x14ac:dyDescent="0.25">
      <c r="A37" s="16"/>
      <c r="B37" s="331"/>
      <c r="C37" s="16">
        <v>17515</v>
      </c>
      <c r="D37" s="16">
        <v>256</v>
      </c>
      <c r="E37" s="16">
        <v>17771</v>
      </c>
      <c r="F37" s="16">
        <f t="shared" si="3"/>
        <v>2008</v>
      </c>
      <c r="I37" s="327"/>
      <c r="J37" s="145">
        <f t="shared" si="0"/>
        <v>17515</v>
      </c>
      <c r="K37" s="145">
        <f t="shared" si="1"/>
        <v>256</v>
      </c>
      <c r="L37" s="140">
        <f t="shared" si="2"/>
        <v>2008</v>
      </c>
      <c r="M37" s="141"/>
      <c r="N37" s="141"/>
      <c r="O37" s="141"/>
      <c r="P37" s="141"/>
      <c r="Q37" s="141"/>
      <c r="R37" s="141"/>
    </row>
    <row r="38" spans="1:18" ht="13.15" x14ac:dyDescent="0.25">
      <c r="A38" s="16"/>
      <c r="B38" s="331"/>
      <c r="C38" s="16">
        <v>16309</v>
      </c>
      <c r="D38" s="16">
        <v>115</v>
      </c>
      <c r="E38" s="16">
        <v>16424</v>
      </c>
      <c r="F38" s="16">
        <f t="shared" si="3"/>
        <v>2009</v>
      </c>
      <c r="I38" s="327"/>
      <c r="J38" s="145">
        <f t="shared" si="0"/>
        <v>16309</v>
      </c>
      <c r="K38" s="145">
        <f t="shared" si="1"/>
        <v>115</v>
      </c>
      <c r="L38" s="140">
        <f t="shared" si="2"/>
        <v>2009</v>
      </c>
      <c r="M38" s="141"/>
      <c r="N38" s="141"/>
      <c r="O38" s="141"/>
      <c r="P38" s="141"/>
      <c r="Q38" s="141"/>
      <c r="R38" s="141"/>
    </row>
    <row r="39" spans="1:18" ht="13.15" x14ac:dyDescent="0.25">
      <c r="A39" s="16"/>
      <c r="B39" s="16"/>
      <c r="C39" s="16"/>
      <c r="D39" s="16"/>
      <c r="E39" s="16"/>
      <c r="F39" s="16"/>
      <c r="I39" s="144"/>
      <c r="J39" s="145"/>
      <c r="K39" s="145"/>
      <c r="L39" s="140"/>
      <c r="M39" s="141"/>
      <c r="N39" s="141"/>
      <c r="O39" s="141"/>
      <c r="P39" s="141"/>
      <c r="Q39" s="141"/>
      <c r="R39" s="141"/>
    </row>
    <row r="40" spans="1:18" ht="13.15" x14ac:dyDescent="0.25">
      <c r="A40" s="16"/>
      <c r="B40" s="331" t="s">
        <v>54</v>
      </c>
      <c r="C40" s="16">
        <v>152</v>
      </c>
      <c r="D40" s="16">
        <v>910</v>
      </c>
      <c r="E40" s="16">
        <v>1062</v>
      </c>
      <c r="F40" s="16" t="str">
        <f t="shared" si="3"/>
        <v>2005*</v>
      </c>
      <c r="G40">
        <f>100*SUM(E40:E44)/SUM(E$10:E$50)</f>
        <v>2.3955333677049406</v>
      </c>
      <c r="I40" s="329" t="s">
        <v>54</v>
      </c>
      <c r="J40" s="145">
        <f t="shared" si="0"/>
        <v>152</v>
      </c>
      <c r="K40" s="145">
        <f t="shared" si="1"/>
        <v>910</v>
      </c>
      <c r="L40" s="140" t="str">
        <f t="shared" si="2"/>
        <v>2005*</v>
      </c>
      <c r="M40" s="141"/>
      <c r="N40" s="141"/>
      <c r="O40" s="141"/>
      <c r="P40" s="141"/>
      <c r="Q40" s="141"/>
      <c r="R40" s="141"/>
    </row>
    <row r="41" spans="1:18" ht="13.15" x14ac:dyDescent="0.25">
      <c r="A41" s="16"/>
      <c r="B41" s="331"/>
      <c r="C41" s="16">
        <v>186</v>
      </c>
      <c r="D41" s="16">
        <v>907</v>
      </c>
      <c r="E41" s="16">
        <v>1093</v>
      </c>
      <c r="F41" s="16">
        <f t="shared" si="3"/>
        <v>2006</v>
      </c>
      <c r="G41">
        <f>G40-G95</f>
        <v>0.96012285782354923</v>
      </c>
      <c r="I41" s="329"/>
      <c r="J41" s="145">
        <f t="shared" si="0"/>
        <v>186</v>
      </c>
      <c r="K41" s="145">
        <f t="shared" si="1"/>
        <v>907</v>
      </c>
      <c r="L41" s="140">
        <f t="shared" si="2"/>
        <v>2006</v>
      </c>
      <c r="M41" s="141"/>
      <c r="N41" s="141"/>
      <c r="O41" s="141"/>
      <c r="P41" s="141"/>
      <c r="Q41" s="141"/>
      <c r="R41" s="141"/>
    </row>
    <row r="42" spans="1:18" ht="13.15" x14ac:dyDescent="0.25">
      <c r="A42" s="16"/>
      <c r="B42" s="331"/>
      <c r="C42" s="16">
        <v>161</v>
      </c>
      <c r="D42" s="16">
        <v>877</v>
      </c>
      <c r="E42" s="16">
        <v>1038</v>
      </c>
      <c r="F42" s="16">
        <f t="shared" si="3"/>
        <v>2007</v>
      </c>
      <c r="I42" s="329"/>
      <c r="J42" s="145">
        <f t="shared" si="0"/>
        <v>161</v>
      </c>
      <c r="K42" s="145">
        <f t="shared" si="1"/>
        <v>877</v>
      </c>
      <c r="L42" s="140">
        <f t="shared" si="2"/>
        <v>2007</v>
      </c>
      <c r="M42" s="141"/>
      <c r="N42" s="141"/>
      <c r="O42" s="141"/>
      <c r="P42" s="141"/>
      <c r="Q42" s="141"/>
      <c r="R42" s="141"/>
    </row>
    <row r="43" spans="1:18" ht="13.15" x14ac:dyDescent="0.25">
      <c r="A43" s="16"/>
      <c r="B43" s="331"/>
      <c r="C43" s="16">
        <v>200</v>
      </c>
      <c r="D43" s="16">
        <v>1066</v>
      </c>
      <c r="E43" s="16">
        <v>1266</v>
      </c>
      <c r="F43" s="16">
        <f t="shared" si="3"/>
        <v>2008</v>
      </c>
      <c r="I43" s="329"/>
      <c r="J43" s="145">
        <f t="shared" si="0"/>
        <v>200</v>
      </c>
      <c r="K43" s="145">
        <f t="shared" si="1"/>
        <v>1066</v>
      </c>
      <c r="L43" s="140">
        <f t="shared" si="2"/>
        <v>2008</v>
      </c>
      <c r="M43" s="141"/>
      <c r="N43" s="141"/>
      <c r="O43" s="141"/>
      <c r="P43" s="141"/>
      <c r="Q43" s="141"/>
      <c r="R43" s="141"/>
    </row>
    <row r="44" spans="1:18" ht="13.15" x14ac:dyDescent="0.25">
      <c r="A44" s="16"/>
      <c r="B44" s="331"/>
      <c r="C44" s="16">
        <v>184</v>
      </c>
      <c r="D44" s="16">
        <v>1072</v>
      </c>
      <c r="E44" s="16">
        <v>1256</v>
      </c>
      <c r="F44" s="16">
        <f t="shared" si="3"/>
        <v>2009</v>
      </c>
      <c r="I44" s="329"/>
      <c r="J44" s="145">
        <f t="shared" si="0"/>
        <v>184</v>
      </c>
      <c r="K44" s="145">
        <f t="shared" si="1"/>
        <v>1072</v>
      </c>
      <c r="L44" s="140">
        <f t="shared" si="2"/>
        <v>2009</v>
      </c>
      <c r="M44" s="141"/>
      <c r="N44" s="141"/>
      <c r="O44" s="141"/>
      <c r="P44" s="141"/>
      <c r="Q44" s="141"/>
      <c r="R44" s="141"/>
    </row>
    <row r="45" spans="1:18" ht="13.15" x14ac:dyDescent="0.25">
      <c r="A45" s="16"/>
      <c r="B45" s="16"/>
      <c r="C45" s="16"/>
      <c r="D45" s="16"/>
      <c r="E45" s="16"/>
      <c r="F45" s="16"/>
      <c r="I45" s="144"/>
      <c r="J45" s="145"/>
      <c r="K45" s="145"/>
      <c r="L45" s="140"/>
      <c r="M45" s="141"/>
      <c r="N45" s="141"/>
      <c r="O45" s="141"/>
      <c r="P45" s="141"/>
      <c r="Q45" s="141"/>
      <c r="R45" s="141"/>
    </row>
    <row r="46" spans="1:18" ht="13.15" x14ac:dyDescent="0.25">
      <c r="A46" s="16"/>
      <c r="B46" s="331" t="s">
        <v>55</v>
      </c>
      <c r="C46" s="16">
        <v>9445</v>
      </c>
      <c r="D46" s="16">
        <v>2729</v>
      </c>
      <c r="E46" s="16">
        <v>12174</v>
      </c>
      <c r="F46" s="16" t="str">
        <f t="shared" si="3"/>
        <v>2005*</v>
      </c>
      <c r="G46">
        <f>100*SUM(E46:E50)/SUM(E$10:E$50)</f>
        <v>29.180656330034498</v>
      </c>
      <c r="I46" s="327" t="s">
        <v>55</v>
      </c>
      <c r="J46" s="145">
        <f t="shared" si="0"/>
        <v>9445</v>
      </c>
      <c r="K46" s="145">
        <f t="shared" si="1"/>
        <v>2729</v>
      </c>
      <c r="L46" s="140" t="str">
        <f t="shared" si="2"/>
        <v>2005*</v>
      </c>
      <c r="M46" s="141"/>
      <c r="N46" s="141"/>
      <c r="O46" s="141"/>
      <c r="P46" s="141"/>
      <c r="Q46" s="141"/>
      <c r="R46" s="141"/>
    </row>
    <row r="47" spans="1:18" ht="13.15" x14ac:dyDescent="0.25">
      <c r="A47" s="16"/>
      <c r="B47" s="331"/>
      <c r="C47" s="16">
        <v>9886</v>
      </c>
      <c r="D47" s="16">
        <v>3221</v>
      </c>
      <c r="E47" s="16">
        <v>13107</v>
      </c>
      <c r="F47" s="16">
        <f t="shared" si="3"/>
        <v>2006</v>
      </c>
      <c r="G47">
        <f>G46-G101</f>
        <v>3.9287425821155253</v>
      </c>
      <c r="I47" s="327"/>
      <c r="J47" s="145">
        <f t="shared" si="0"/>
        <v>9886</v>
      </c>
      <c r="K47" s="145">
        <f t="shared" si="1"/>
        <v>3221</v>
      </c>
      <c r="L47" s="140">
        <f t="shared" si="2"/>
        <v>2006</v>
      </c>
      <c r="M47" s="141"/>
      <c r="N47" s="141"/>
      <c r="O47" s="141"/>
      <c r="P47" s="141"/>
      <c r="Q47" s="141"/>
      <c r="R47" s="141"/>
    </row>
    <row r="48" spans="1:18" ht="13.15" x14ac:dyDescent="0.25">
      <c r="A48" s="16"/>
      <c r="B48" s="331"/>
      <c r="C48" s="16">
        <v>10182</v>
      </c>
      <c r="D48" s="16">
        <v>3552</v>
      </c>
      <c r="E48" s="16">
        <v>13734</v>
      </c>
      <c r="F48" s="16">
        <f t="shared" si="3"/>
        <v>2007</v>
      </c>
      <c r="I48" s="327"/>
      <c r="J48" s="145">
        <f t="shared" si="0"/>
        <v>10182</v>
      </c>
      <c r="K48" s="145">
        <f t="shared" si="1"/>
        <v>3552</v>
      </c>
      <c r="L48" s="140">
        <f t="shared" si="2"/>
        <v>2007</v>
      </c>
      <c r="M48" s="141"/>
      <c r="N48" s="141"/>
      <c r="O48" s="141"/>
      <c r="P48" s="141"/>
      <c r="Q48" s="141"/>
      <c r="R48" s="141"/>
    </row>
    <row r="49" spans="1:19" ht="13.15" x14ac:dyDescent="0.25">
      <c r="A49" s="16"/>
      <c r="B49" s="331"/>
      <c r="C49" s="16">
        <v>10968</v>
      </c>
      <c r="D49" s="16">
        <v>3902</v>
      </c>
      <c r="E49" s="16">
        <v>14870</v>
      </c>
      <c r="F49" s="16">
        <f t="shared" si="3"/>
        <v>2008</v>
      </c>
      <c r="I49" s="327"/>
      <c r="J49" s="145">
        <f t="shared" si="0"/>
        <v>10968</v>
      </c>
      <c r="K49" s="145">
        <f t="shared" si="1"/>
        <v>3902</v>
      </c>
      <c r="L49" s="140">
        <f t="shared" si="2"/>
        <v>2008</v>
      </c>
      <c r="M49" s="141"/>
      <c r="N49" s="141"/>
      <c r="O49" s="141"/>
      <c r="P49" s="141"/>
      <c r="Q49" s="141"/>
      <c r="R49" s="141"/>
    </row>
    <row r="50" spans="1:19" ht="13.15" x14ac:dyDescent="0.25">
      <c r="A50" s="16"/>
      <c r="B50" s="331"/>
      <c r="C50" s="16">
        <v>11451</v>
      </c>
      <c r="D50" s="16">
        <v>4280</v>
      </c>
      <c r="E50" s="16">
        <v>15731</v>
      </c>
      <c r="F50" s="16">
        <f t="shared" si="3"/>
        <v>2009</v>
      </c>
      <c r="I50" s="327"/>
      <c r="J50" s="145">
        <f t="shared" si="0"/>
        <v>11451</v>
      </c>
      <c r="K50" s="145">
        <f t="shared" si="1"/>
        <v>4280</v>
      </c>
      <c r="L50" s="140">
        <f t="shared" si="2"/>
        <v>2009</v>
      </c>
      <c r="M50" s="141"/>
      <c r="N50" s="141"/>
      <c r="O50" s="141"/>
      <c r="P50" s="141"/>
      <c r="Q50" s="141"/>
      <c r="R50" s="141"/>
    </row>
    <row r="51" spans="1:19" x14ac:dyDescent="0.25">
      <c r="I51" s="141"/>
      <c r="J51" s="141"/>
      <c r="K51" s="141"/>
      <c r="L51" s="143"/>
      <c r="M51" s="141"/>
      <c r="N51" s="141"/>
      <c r="O51" s="141"/>
      <c r="P51" s="141"/>
      <c r="Q51" s="141"/>
      <c r="R51" s="141"/>
    </row>
    <row r="52" spans="1:19" x14ac:dyDescent="0.25">
      <c r="I52" s="141"/>
      <c r="J52" s="141"/>
      <c r="K52" s="141"/>
      <c r="L52" s="143"/>
      <c r="M52" s="141"/>
      <c r="N52" s="141"/>
      <c r="O52" s="141"/>
      <c r="P52" s="141"/>
      <c r="Q52" s="141"/>
      <c r="R52" s="141"/>
    </row>
    <row r="53" spans="1:19" x14ac:dyDescent="0.25">
      <c r="I53" s="141"/>
      <c r="J53" s="141"/>
      <c r="K53" s="141"/>
      <c r="L53" s="143"/>
      <c r="M53" s="141"/>
      <c r="N53" s="141"/>
      <c r="O53" s="141"/>
      <c r="P53" s="141"/>
      <c r="Q53" s="141"/>
      <c r="R53" s="141"/>
    </row>
    <row r="55" spans="1:19" s="24" customFormat="1" x14ac:dyDescent="0.25"/>
    <row r="62" spans="1:19" ht="13.15" x14ac:dyDescent="0.25">
      <c r="A62" s="17" t="s">
        <v>11</v>
      </c>
      <c r="B62" s="28"/>
      <c r="C62" s="17" t="s">
        <v>12</v>
      </c>
      <c r="D62" s="328">
        <v>40490</v>
      </c>
      <c r="E62" s="328"/>
      <c r="F62" s="16"/>
    </row>
    <row r="63" spans="1:19" ht="47.6" x14ac:dyDescent="0.25">
      <c r="A63" s="16"/>
      <c r="B63" s="33" t="s">
        <v>44</v>
      </c>
      <c r="C63" s="22" t="s">
        <v>14</v>
      </c>
      <c r="D63" s="22" t="s">
        <v>15</v>
      </c>
      <c r="E63" s="27" t="s">
        <v>8</v>
      </c>
      <c r="F63" s="16" t="s">
        <v>16</v>
      </c>
      <c r="G63" t="s">
        <v>45</v>
      </c>
      <c r="I63" s="138" t="s">
        <v>44</v>
      </c>
      <c r="J63" s="139" t="s">
        <v>17</v>
      </c>
      <c r="K63" s="139" t="s">
        <v>15</v>
      </c>
      <c r="L63" s="140" t="s">
        <v>18</v>
      </c>
      <c r="M63" s="141"/>
      <c r="N63" s="141"/>
      <c r="O63" s="141"/>
      <c r="P63" s="141"/>
      <c r="Q63" s="141"/>
      <c r="R63" s="141"/>
      <c r="S63" s="141"/>
    </row>
    <row r="64" spans="1:19" ht="13.15" x14ac:dyDescent="0.25">
      <c r="A64" s="16"/>
      <c r="B64" s="52" t="s">
        <v>56</v>
      </c>
      <c r="C64" s="16"/>
      <c r="D64" s="16"/>
      <c r="E64" s="16"/>
      <c r="F64" s="16"/>
      <c r="G64" t="s">
        <v>57</v>
      </c>
      <c r="I64" s="147" t="str">
        <f>B64</f>
        <v>Talvipuolisko</v>
      </c>
      <c r="J64" s="139"/>
      <c r="K64" s="139"/>
      <c r="L64" s="143"/>
      <c r="M64" s="141"/>
      <c r="N64" s="141"/>
      <c r="O64" s="141"/>
      <c r="P64" s="141"/>
      <c r="Q64" s="141"/>
      <c r="R64" s="141"/>
      <c r="S64" s="141"/>
    </row>
    <row r="65" spans="1:19" ht="13.15" x14ac:dyDescent="0.25">
      <c r="A65" s="16"/>
      <c r="B65" s="331" t="s">
        <v>48</v>
      </c>
      <c r="C65" s="16">
        <v>8569</v>
      </c>
      <c r="D65" s="16">
        <v>1150</v>
      </c>
      <c r="E65" s="16">
        <v>9719</v>
      </c>
      <c r="F65" s="30" t="s">
        <v>20</v>
      </c>
      <c r="G65">
        <f>100*SUM(E65:E69)/SUM(E$65:E$105)</f>
        <v>19.178900580696038</v>
      </c>
      <c r="I65" s="327" t="s">
        <v>48</v>
      </c>
      <c r="J65" s="145">
        <f t="shared" ref="J65:K69" si="4">C65</f>
        <v>8569</v>
      </c>
      <c r="K65" s="145">
        <f t="shared" si="4"/>
        <v>1150</v>
      </c>
      <c r="L65" s="140" t="str">
        <f>F65</f>
        <v>2005*</v>
      </c>
      <c r="M65" s="141"/>
      <c r="N65" s="141"/>
      <c r="O65" s="141"/>
      <c r="P65" s="141"/>
      <c r="Q65" s="141"/>
      <c r="R65" s="141"/>
      <c r="S65" s="141"/>
    </row>
    <row r="66" spans="1:19" ht="13.15" x14ac:dyDescent="0.25">
      <c r="A66" s="16"/>
      <c r="B66" s="331"/>
      <c r="C66" s="16">
        <v>9016</v>
      </c>
      <c r="D66" s="16">
        <v>1288</v>
      </c>
      <c r="E66" s="16">
        <v>10304</v>
      </c>
      <c r="F66" s="16">
        <v>2006</v>
      </c>
      <c r="I66" s="327"/>
      <c r="J66" s="145">
        <f t="shared" si="4"/>
        <v>9016</v>
      </c>
      <c r="K66" s="145">
        <f t="shared" si="4"/>
        <v>1288</v>
      </c>
      <c r="L66" s="140">
        <f t="shared" ref="L66:L105" si="5">F66</f>
        <v>2006</v>
      </c>
      <c r="M66" s="141"/>
      <c r="N66" s="141"/>
      <c r="O66" s="141"/>
      <c r="P66" s="141"/>
      <c r="Q66" s="141"/>
      <c r="R66" s="141"/>
      <c r="S66" s="141"/>
    </row>
    <row r="67" spans="1:19" ht="13.15" x14ac:dyDescent="0.25">
      <c r="A67" s="16"/>
      <c r="B67" s="331"/>
      <c r="C67" s="16">
        <v>8470</v>
      </c>
      <c r="D67" s="16">
        <v>1251</v>
      </c>
      <c r="E67" s="16">
        <v>9721</v>
      </c>
      <c r="F67" s="16">
        <v>2007</v>
      </c>
      <c r="I67" s="327"/>
      <c r="J67" s="145">
        <f t="shared" si="4"/>
        <v>8470</v>
      </c>
      <c r="K67" s="145">
        <f t="shared" si="4"/>
        <v>1251</v>
      </c>
      <c r="L67" s="140">
        <f t="shared" si="5"/>
        <v>2007</v>
      </c>
      <c r="M67" s="141"/>
      <c r="N67" s="141"/>
      <c r="O67" s="141"/>
      <c r="P67" s="141"/>
      <c r="Q67" s="141"/>
      <c r="R67" s="141"/>
      <c r="S67" s="141"/>
    </row>
    <row r="68" spans="1:19" ht="13.15" x14ac:dyDescent="0.25">
      <c r="A68" s="16"/>
      <c r="B68" s="331"/>
      <c r="C68" s="16">
        <v>8060</v>
      </c>
      <c r="D68" s="16">
        <v>1188</v>
      </c>
      <c r="E68" s="16">
        <v>9248</v>
      </c>
      <c r="F68" s="16">
        <v>2008</v>
      </c>
      <c r="I68" s="327"/>
      <c r="J68" s="145">
        <f t="shared" si="4"/>
        <v>8060</v>
      </c>
      <c r="K68" s="145">
        <f t="shared" si="4"/>
        <v>1188</v>
      </c>
      <c r="L68" s="140">
        <f t="shared" si="5"/>
        <v>2008</v>
      </c>
      <c r="M68" s="141"/>
      <c r="N68" s="141"/>
      <c r="O68" s="141"/>
      <c r="P68" s="141"/>
      <c r="Q68" s="141"/>
      <c r="R68" s="141"/>
      <c r="S68" s="141"/>
    </row>
    <row r="69" spans="1:19" ht="13.15" x14ac:dyDescent="0.25">
      <c r="A69" s="16"/>
      <c r="B69" s="331"/>
      <c r="C69" s="16">
        <v>8042</v>
      </c>
      <c r="D69" s="16">
        <v>1120</v>
      </c>
      <c r="E69" s="16">
        <v>9162</v>
      </c>
      <c r="F69" s="16">
        <v>2009</v>
      </c>
      <c r="I69" s="327"/>
      <c r="J69" s="145">
        <f t="shared" si="4"/>
        <v>8042</v>
      </c>
      <c r="K69" s="145">
        <f t="shared" si="4"/>
        <v>1120</v>
      </c>
      <c r="L69" s="140">
        <f t="shared" si="5"/>
        <v>2009</v>
      </c>
      <c r="M69" s="141"/>
      <c r="N69" s="141"/>
      <c r="O69" s="141"/>
      <c r="P69" s="141"/>
      <c r="Q69" s="141"/>
      <c r="R69" s="141"/>
      <c r="S69" s="141"/>
    </row>
    <row r="70" spans="1:19" ht="13.15" x14ac:dyDescent="0.25">
      <c r="A70" s="16"/>
      <c r="B70" s="16"/>
      <c r="C70" s="16"/>
      <c r="D70" s="16"/>
      <c r="E70" s="16"/>
      <c r="F70" s="16"/>
      <c r="I70" s="144"/>
      <c r="J70" s="145"/>
      <c r="K70" s="145"/>
      <c r="L70" s="140"/>
      <c r="M70" s="141"/>
      <c r="N70" s="141"/>
      <c r="O70" s="141"/>
      <c r="P70" s="141"/>
      <c r="Q70" s="141"/>
      <c r="R70" s="141"/>
      <c r="S70" s="141"/>
    </row>
    <row r="71" spans="1:19" ht="13.15" x14ac:dyDescent="0.25">
      <c r="A71" s="16"/>
      <c r="B71" s="331" t="s">
        <v>49</v>
      </c>
      <c r="C71" s="16">
        <v>7102</v>
      </c>
      <c r="D71" s="16">
        <v>1298</v>
      </c>
      <c r="E71" s="16">
        <v>8400</v>
      </c>
      <c r="F71" s="16" t="str">
        <f>F65</f>
        <v>2005*</v>
      </c>
      <c r="G71">
        <f>100*SUM(E71:E75)/SUM(E$65:E$105)</f>
        <v>14.746811747743729</v>
      </c>
      <c r="I71" s="327" t="s">
        <v>49</v>
      </c>
      <c r="J71" s="145">
        <f t="shared" ref="J71:K75" si="6">C71</f>
        <v>7102</v>
      </c>
      <c r="K71" s="145">
        <f t="shared" si="6"/>
        <v>1298</v>
      </c>
      <c r="L71" s="140" t="str">
        <f t="shared" si="5"/>
        <v>2005*</v>
      </c>
      <c r="M71" s="141"/>
      <c r="N71" s="141"/>
      <c r="O71" s="141"/>
      <c r="P71" s="141"/>
      <c r="Q71" s="141"/>
      <c r="R71" s="141"/>
      <c r="S71" s="141"/>
    </row>
    <row r="72" spans="1:19" ht="13.15" x14ac:dyDescent="0.25">
      <c r="A72" s="16"/>
      <c r="B72" s="331"/>
      <c r="C72" s="16">
        <v>7003</v>
      </c>
      <c r="D72" s="16">
        <v>1387</v>
      </c>
      <c r="E72" s="16">
        <v>8390</v>
      </c>
      <c r="F72" s="16">
        <f t="shared" ref="F72:F105" si="7">F66</f>
        <v>2006</v>
      </c>
      <c r="I72" s="327"/>
      <c r="J72" s="145">
        <f t="shared" si="6"/>
        <v>7003</v>
      </c>
      <c r="K72" s="145">
        <f t="shared" si="6"/>
        <v>1387</v>
      </c>
      <c r="L72" s="140">
        <f t="shared" si="5"/>
        <v>2006</v>
      </c>
      <c r="M72" s="141"/>
      <c r="N72" s="141"/>
      <c r="O72" s="141"/>
      <c r="P72" s="141"/>
      <c r="Q72" s="141"/>
      <c r="R72" s="141"/>
      <c r="S72" s="141"/>
    </row>
    <row r="73" spans="1:19" ht="13.15" x14ac:dyDescent="0.25">
      <c r="A73" s="16"/>
      <c r="B73" s="331"/>
      <c r="C73" s="16">
        <v>5840</v>
      </c>
      <c r="D73" s="16">
        <v>1267</v>
      </c>
      <c r="E73" s="16">
        <v>7107</v>
      </c>
      <c r="F73" s="16">
        <f t="shared" si="7"/>
        <v>2007</v>
      </c>
      <c r="I73" s="327"/>
      <c r="J73" s="145">
        <f t="shared" si="6"/>
        <v>5840</v>
      </c>
      <c r="K73" s="145">
        <f t="shared" si="6"/>
        <v>1267</v>
      </c>
      <c r="L73" s="140">
        <f t="shared" si="5"/>
        <v>2007</v>
      </c>
      <c r="M73" s="141"/>
      <c r="N73" s="141"/>
      <c r="O73" s="141"/>
      <c r="P73" s="141"/>
      <c r="Q73" s="141"/>
      <c r="R73" s="141"/>
      <c r="S73" s="141"/>
    </row>
    <row r="74" spans="1:19" ht="13.15" x14ac:dyDescent="0.25">
      <c r="A74" s="16"/>
      <c r="B74" s="331"/>
      <c r="C74" s="16">
        <v>5338</v>
      </c>
      <c r="D74" s="16">
        <v>1199</v>
      </c>
      <c r="E74" s="16">
        <v>6537</v>
      </c>
      <c r="F74" s="16">
        <f t="shared" si="7"/>
        <v>2008</v>
      </c>
      <c r="I74" s="327"/>
      <c r="J74" s="145">
        <f t="shared" si="6"/>
        <v>5338</v>
      </c>
      <c r="K74" s="145">
        <f t="shared" si="6"/>
        <v>1199</v>
      </c>
      <c r="L74" s="140">
        <f t="shared" si="5"/>
        <v>2008</v>
      </c>
      <c r="M74" s="141"/>
      <c r="N74" s="141"/>
      <c r="O74" s="141"/>
      <c r="P74" s="141"/>
      <c r="Q74" s="141"/>
      <c r="R74" s="141"/>
      <c r="S74" s="141"/>
    </row>
    <row r="75" spans="1:19" ht="13.15" x14ac:dyDescent="0.25">
      <c r="A75" s="16"/>
      <c r="B75" s="331"/>
      <c r="C75" s="16">
        <v>5439</v>
      </c>
      <c r="D75" s="16">
        <v>1153</v>
      </c>
      <c r="E75" s="16">
        <v>6592</v>
      </c>
      <c r="F75" s="16">
        <f t="shared" si="7"/>
        <v>2009</v>
      </c>
      <c r="I75" s="327"/>
      <c r="J75" s="145">
        <f t="shared" si="6"/>
        <v>5439</v>
      </c>
      <c r="K75" s="145">
        <f t="shared" si="6"/>
        <v>1153</v>
      </c>
      <c r="L75" s="140">
        <f t="shared" si="5"/>
        <v>2009</v>
      </c>
      <c r="M75" s="141"/>
      <c r="N75" s="141"/>
      <c r="O75" s="141"/>
      <c r="P75" s="141"/>
      <c r="Q75" s="141"/>
      <c r="R75" s="141"/>
      <c r="S75" s="141"/>
    </row>
    <row r="76" spans="1:19" ht="13.15" x14ac:dyDescent="0.25">
      <c r="A76" s="16"/>
      <c r="B76" s="23"/>
      <c r="C76" s="16"/>
      <c r="D76" s="16"/>
      <c r="E76" s="16"/>
      <c r="F76" s="16"/>
      <c r="I76" s="144"/>
      <c r="J76" s="145"/>
      <c r="K76" s="145"/>
      <c r="L76" s="140"/>
      <c r="M76" s="141"/>
      <c r="N76" s="141"/>
      <c r="O76" s="141"/>
      <c r="P76" s="141"/>
      <c r="Q76" s="141"/>
      <c r="R76" s="141"/>
      <c r="S76" s="141"/>
    </row>
    <row r="77" spans="1:19" ht="13.15" x14ac:dyDescent="0.25">
      <c r="A77" s="16"/>
      <c r="B77" s="331" t="s">
        <v>50</v>
      </c>
      <c r="C77" s="16">
        <v>1668</v>
      </c>
      <c r="D77" s="16">
        <v>426</v>
      </c>
      <c r="E77" s="16">
        <v>2094</v>
      </c>
      <c r="F77" s="16" t="str">
        <f t="shared" si="7"/>
        <v>2005*</v>
      </c>
      <c r="G77">
        <f>100*SUM(E77:E81)/SUM(E$65:E$105)</f>
        <v>3.3710639721520801</v>
      </c>
      <c r="I77" s="329" t="s">
        <v>51</v>
      </c>
      <c r="J77" s="145">
        <f t="shared" ref="J77:K81" si="8">C77</f>
        <v>1668</v>
      </c>
      <c r="K77" s="145">
        <f t="shared" si="8"/>
        <v>426</v>
      </c>
      <c r="L77" s="140" t="str">
        <f t="shared" si="5"/>
        <v>2005*</v>
      </c>
      <c r="M77" s="141"/>
      <c r="N77" s="141"/>
      <c r="O77" s="141"/>
      <c r="P77" s="141"/>
      <c r="Q77" s="141"/>
      <c r="R77" s="141"/>
      <c r="S77" s="141"/>
    </row>
    <row r="78" spans="1:19" ht="13.15" x14ac:dyDescent="0.25">
      <c r="A78" s="16"/>
      <c r="B78" s="331"/>
      <c r="C78" s="16">
        <v>1583</v>
      </c>
      <c r="D78" s="16">
        <v>361</v>
      </c>
      <c r="E78" s="16">
        <v>1944</v>
      </c>
      <c r="F78" s="16">
        <f t="shared" si="7"/>
        <v>2006</v>
      </c>
      <c r="I78" s="329"/>
      <c r="J78" s="145">
        <f t="shared" si="8"/>
        <v>1583</v>
      </c>
      <c r="K78" s="145">
        <f t="shared" si="8"/>
        <v>361</v>
      </c>
      <c r="L78" s="140">
        <f t="shared" si="5"/>
        <v>2006</v>
      </c>
      <c r="M78" s="141"/>
      <c r="N78" s="141"/>
      <c r="O78" s="141"/>
      <c r="P78" s="141"/>
      <c r="Q78" s="141"/>
      <c r="R78" s="141"/>
      <c r="S78" s="141"/>
    </row>
    <row r="79" spans="1:19" ht="13.15" x14ac:dyDescent="0.25">
      <c r="A79" s="16"/>
      <c r="B79" s="331"/>
      <c r="C79" s="16">
        <v>1274</v>
      </c>
      <c r="D79" s="16">
        <v>343</v>
      </c>
      <c r="E79" s="16">
        <v>1617</v>
      </c>
      <c r="F79" s="16">
        <f t="shared" si="7"/>
        <v>2007</v>
      </c>
      <c r="I79" s="329"/>
      <c r="J79" s="145">
        <f t="shared" si="8"/>
        <v>1274</v>
      </c>
      <c r="K79" s="145">
        <f t="shared" si="8"/>
        <v>343</v>
      </c>
      <c r="L79" s="140">
        <f t="shared" si="5"/>
        <v>2007</v>
      </c>
      <c r="M79" s="141"/>
      <c r="N79" s="141"/>
      <c r="O79" s="141"/>
      <c r="P79" s="141"/>
      <c r="Q79" s="141"/>
      <c r="R79" s="141"/>
      <c r="S79" s="141"/>
    </row>
    <row r="80" spans="1:19" ht="13.15" x14ac:dyDescent="0.25">
      <c r="A80" s="16"/>
      <c r="B80" s="331"/>
      <c r="C80" s="16">
        <v>1072</v>
      </c>
      <c r="D80" s="16">
        <v>350</v>
      </c>
      <c r="E80" s="16">
        <v>1422</v>
      </c>
      <c r="F80" s="16">
        <f t="shared" si="7"/>
        <v>2008</v>
      </c>
      <c r="I80" s="329"/>
      <c r="J80" s="145">
        <f t="shared" si="8"/>
        <v>1072</v>
      </c>
      <c r="K80" s="145">
        <f t="shared" si="8"/>
        <v>350</v>
      </c>
      <c r="L80" s="140">
        <f t="shared" si="5"/>
        <v>2008</v>
      </c>
      <c r="M80" s="141"/>
      <c r="N80" s="141"/>
      <c r="O80" s="141"/>
      <c r="P80" s="141"/>
      <c r="Q80" s="141"/>
      <c r="R80" s="141"/>
      <c r="S80" s="141"/>
    </row>
    <row r="81" spans="1:19" ht="13.15" x14ac:dyDescent="0.25">
      <c r="A81" s="16"/>
      <c r="B81" s="331"/>
      <c r="C81" s="16">
        <v>1096</v>
      </c>
      <c r="D81" s="16">
        <v>291</v>
      </c>
      <c r="E81" s="16">
        <v>1387</v>
      </c>
      <c r="F81" s="16">
        <f t="shared" si="7"/>
        <v>2009</v>
      </c>
      <c r="I81" s="329"/>
      <c r="J81" s="145">
        <f t="shared" si="8"/>
        <v>1096</v>
      </c>
      <c r="K81" s="145">
        <f t="shared" si="8"/>
        <v>291</v>
      </c>
      <c r="L81" s="140">
        <f t="shared" si="5"/>
        <v>2009</v>
      </c>
      <c r="M81" s="141"/>
      <c r="N81" s="141"/>
      <c r="O81" s="141"/>
      <c r="P81" s="141"/>
      <c r="Q81" s="141"/>
      <c r="R81" s="141"/>
      <c r="S81" s="141"/>
    </row>
    <row r="82" spans="1:19" ht="13.15" x14ac:dyDescent="0.25">
      <c r="A82" s="16"/>
      <c r="B82" s="16"/>
      <c r="C82" s="16"/>
      <c r="D82" s="16"/>
      <c r="E82" s="16"/>
      <c r="F82" s="16"/>
      <c r="I82" s="144"/>
      <c r="J82" s="145"/>
      <c r="K82" s="145"/>
      <c r="L82" s="140"/>
      <c r="M82" s="141"/>
      <c r="N82" s="141"/>
      <c r="O82" s="141"/>
      <c r="P82" s="141"/>
      <c r="Q82" s="141"/>
      <c r="R82" s="141"/>
      <c r="S82" s="141"/>
    </row>
    <row r="83" spans="1:19" ht="13.15" x14ac:dyDescent="0.25">
      <c r="A83" s="16"/>
      <c r="B83" s="331" t="s">
        <v>52</v>
      </c>
      <c r="C83" s="16">
        <v>664</v>
      </c>
      <c r="D83" s="16">
        <v>1197</v>
      </c>
      <c r="E83" s="16">
        <v>1861</v>
      </c>
      <c r="F83" s="16" t="str">
        <f t="shared" si="7"/>
        <v>2005*</v>
      </c>
      <c r="G83">
        <f>100*SUM(E83:E87)/SUM(E$65:E$105)</f>
        <v>3.8334700770278558</v>
      </c>
      <c r="I83" s="327" t="s">
        <v>52</v>
      </c>
      <c r="J83" s="145">
        <f t="shared" ref="J83:K87" si="9">C83</f>
        <v>664</v>
      </c>
      <c r="K83" s="145">
        <f t="shared" si="9"/>
        <v>1197</v>
      </c>
      <c r="L83" s="140" t="str">
        <f t="shared" si="5"/>
        <v>2005*</v>
      </c>
      <c r="M83" s="141"/>
      <c r="N83" s="141"/>
      <c r="O83" s="141"/>
      <c r="P83" s="141"/>
      <c r="Q83" s="141"/>
      <c r="R83" s="141"/>
      <c r="S83" s="141"/>
    </row>
    <row r="84" spans="1:19" ht="13.15" x14ac:dyDescent="0.25">
      <c r="A84" s="16"/>
      <c r="B84" s="331"/>
      <c r="C84" s="16">
        <v>560</v>
      </c>
      <c r="D84" s="16">
        <v>1163</v>
      </c>
      <c r="E84" s="16">
        <v>1723</v>
      </c>
      <c r="F84" s="16">
        <f t="shared" si="7"/>
        <v>2006</v>
      </c>
      <c r="I84" s="327"/>
      <c r="J84" s="145">
        <f t="shared" si="9"/>
        <v>560</v>
      </c>
      <c r="K84" s="145">
        <f t="shared" si="9"/>
        <v>1163</v>
      </c>
      <c r="L84" s="140">
        <f t="shared" si="5"/>
        <v>2006</v>
      </c>
      <c r="M84" s="141"/>
      <c r="N84" s="141"/>
      <c r="O84" s="141"/>
      <c r="P84" s="141"/>
      <c r="Q84" s="141"/>
      <c r="R84" s="141"/>
      <c r="S84" s="141"/>
    </row>
    <row r="85" spans="1:19" ht="13.15" x14ac:dyDescent="0.25">
      <c r="A85" s="16"/>
      <c r="B85" s="331"/>
      <c r="C85" s="16">
        <v>592</v>
      </c>
      <c r="D85" s="16">
        <v>1289</v>
      </c>
      <c r="E85" s="16">
        <v>1881</v>
      </c>
      <c r="F85" s="16">
        <f t="shared" si="7"/>
        <v>2007</v>
      </c>
      <c r="I85" s="327"/>
      <c r="J85" s="145">
        <f t="shared" si="9"/>
        <v>592</v>
      </c>
      <c r="K85" s="145">
        <f t="shared" si="9"/>
        <v>1289</v>
      </c>
      <c r="L85" s="140">
        <f t="shared" si="5"/>
        <v>2007</v>
      </c>
      <c r="M85" s="141"/>
      <c r="N85" s="141"/>
      <c r="O85" s="141"/>
      <c r="P85" s="141"/>
      <c r="Q85" s="141"/>
      <c r="R85" s="141"/>
      <c r="S85" s="141"/>
    </row>
    <row r="86" spans="1:19" ht="13.15" x14ac:dyDescent="0.25">
      <c r="A86" s="16"/>
      <c r="B86" s="331"/>
      <c r="C86" s="16">
        <v>581</v>
      </c>
      <c r="D86" s="16">
        <v>1598</v>
      </c>
      <c r="E86" s="16">
        <v>2179</v>
      </c>
      <c r="F86" s="16">
        <f t="shared" si="7"/>
        <v>2008</v>
      </c>
      <c r="I86" s="327"/>
      <c r="J86" s="145">
        <f t="shared" si="9"/>
        <v>581</v>
      </c>
      <c r="K86" s="145">
        <f t="shared" si="9"/>
        <v>1598</v>
      </c>
      <c r="L86" s="140">
        <f t="shared" si="5"/>
        <v>2008</v>
      </c>
      <c r="M86" s="141"/>
      <c r="N86" s="141"/>
      <c r="O86" s="141"/>
      <c r="P86" s="141"/>
      <c r="Q86" s="141"/>
      <c r="R86" s="141"/>
      <c r="S86" s="141"/>
    </row>
    <row r="87" spans="1:19" ht="13.15" x14ac:dyDescent="0.25">
      <c r="A87" s="16"/>
      <c r="B87" s="331"/>
      <c r="C87" s="16">
        <v>485</v>
      </c>
      <c r="D87" s="16">
        <v>1496</v>
      </c>
      <c r="E87" s="16">
        <v>1981</v>
      </c>
      <c r="F87" s="16">
        <f t="shared" si="7"/>
        <v>2009</v>
      </c>
      <c r="I87" s="327"/>
      <c r="J87" s="145">
        <f t="shared" si="9"/>
        <v>485</v>
      </c>
      <c r="K87" s="145">
        <f t="shared" si="9"/>
        <v>1496</v>
      </c>
      <c r="L87" s="140">
        <f t="shared" si="5"/>
        <v>2009</v>
      </c>
      <c r="M87" s="141"/>
      <c r="N87" s="141"/>
      <c r="O87" s="141"/>
      <c r="P87" s="141"/>
      <c r="Q87" s="141"/>
      <c r="R87" s="141"/>
      <c r="S87" s="141"/>
    </row>
    <row r="88" spans="1:19" ht="13.15" x14ac:dyDescent="0.25">
      <c r="A88" s="16"/>
      <c r="B88" s="16"/>
      <c r="C88" s="16"/>
      <c r="D88" s="16"/>
      <c r="E88" s="16"/>
      <c r="F88" s="16"/>
      <c r="I88" s="144"/>
      <c r="J88" s="145"/>
      <c r="K88" s="145"/>
      <c r="L88" s="140"/>
      <c r="M88" s="141"/>
      <c r="N88" s="141"/>
      <c r="O88" s="141"/>
      <c r="P88" s="141"/>
      <c r="Q88" s="141"/>
      <c r="R88" s="141"/>
      <c r="S88" s="141"/>
    </row>
    <row r="89" spans="1:19" ht="13.15" x14ac:dyDescent="0.25">
      <c r="A89" s="16"/>
      <c r="B89" s="331" t="s">
        <v>53</v>
      </c>
      <c r="C89" s="16">
        <v>15031</v>
      </c>
      <c r="D89" s="16">
        <v>182</v>
      </c>
      <c r="E89" s="16">
        <v>15213</v>
      </c>
      <c r="F89" s="16" t="str">
        <f t="shared" si="7"/>
        <v>2005*</v>
      </c>
      <c r="G89">
        <f>100*SUM(E89:E93)/SUM(E$65:E$105)</f>
        <v>32.182429364579932</v>
      </c>
      <c r="I89" s="327" t="s">
        <v>53</v>
      </c>
      <c r="J89" s="145">
        <f t="shared" ref="J89:K93" si="10">C89</f>
        <v>15031</v>
      </c>
      <c r="K89" s="145">
        <f t="shared" si="10"/>
        <v>182</v>
      </c>
      <c r="L89" s="140" t="str">
        <f t="shared" si="5"/>
        <v>2005*</v>
      </c>
      <c r="M89" s="141"/>
      <c r="N89" s="141"/>
      <c r="O89" s="141"/>
      <c r="P89" s="141"/>
      <c r="Q89" s="141"/>
      <c r="R89" s="141"/>
      <c r="S89" s="141"/>
    </row>
    <row r="90" spans="1:19" ht="13.15" x14ac:dyDescent="0.25">
      <c r="A90" s="16"/>
      <c r="B90" s="331"/>
      <c r="C90" s="16">
        <v>15872</v>
      </c>
      <c r="D90" s="16">
        <v>234</v>
      </c>
      <c r="E90" s="16">
        <v>16106</v>
      </c>
      <c r="F90" s="16">
        <f t="shared" si="7"/>
        <v>2006</v>
      </c>
      <c r="I90" s="327"/>
      <c r="J90" s="145">
        <f t="shared" si="10"/>
        <v>15872</v>
      </c>
      <c r="K90" s="145">
        <f t="shared" si="10"/>
        <v>234</v>
      </c>
      <c r="L90" s="140">
        <f t="shared" si="5"/>
        <v>2006</v>
      </c>
      <c r="M90" s="141"/>
      <c r="N90" s="141"/>
      <c r="O90" s="141"/>
      <c r="P90" s="141"/>
      <c r="Q90" s="141"/>
      <c r="R90" s="141"/>
      <c r="S90" s="141"/>
    </row>
    <row r="91" spans="1:19" ht="13.15" x14ac:dyDescent="0.25">
      <c r="A91" s="16"/>
      <c r="B91" s="331"/>
      <c r="C91" s="16">
        <v>16678</v>
      </c>
      <c r="D91" s="16">
        <v>208</v>
      </c>
      <c r="E91" s="16">
        <v>16886</v>
      </c>
      <c r="F91" s="16">
        <f t="shared" si="7"/>
        <v>2007</v>
      </c>
      <c r="I91" s="327"/>
      <c r="J91" s="145">
        <f t="shared" si="10"/>
        <v>16678</v>
      </c>
      <c r="K91" s="145">
        <f t="shared" si="10"/>
        <v>208</v>
      </c>
      <c r="L91" s="140">
        <f t="shared" si="5"/>
        <v>2007</v>
      </c>
      <c r="M91" s="141"/>
      <c r="N91" s="141"/>
      <c r="O91" s="141"/>
      <c r="P91" s="141"/>
      <c r="Q91" s="141"/>
      <c r="R91" s="141"/>
      <c r="S91" s="141"/>
    </row>
    <row r="92" spans="1:19" ht="13.15" x14ac:dyDescent="0.25">
      <c r="A92" s="16"/>
      <c r="B92" s="331"/>
      <c r="C92" s="16">
        <v>16445</v>
      </c>
      <c r="D92" s="16">
        <v>171</v>
      </c>
      <c r="E92" s="16">
        <v>16616</v>
      </c>
      <c r="F92" s="16">
        <f t="shared" si="7"/>
        <v>2008</v>
      </c>
      <c r="I92" s="327"/>
      <c r="J92" s="145">
        <f t="shared" si="10"/>
        <v>16445</v>
      </c>
      <c r="K92" s="145">
        <f t="shared" si="10"/>
        <v>171</v>
      </c>
      <c r="L92" s="140">
        <f t="shared" si="5"/>
        <v>2008</v>
      </c>
      <c r="M92" s="141"/>
      <c r="N92" s="141"/>
      <c r="O92" s="141"/>
      <c r="P92" s="141"/>
      <c r="Q92" s="141"/>
      <c r="R92" s="141"/>
      <c r="S92" s="141"/>
    </row>
    <row r="93" spans="1:19" ht="13.15" x14ac:dyDescent="0.25">
      <c r="A93" s="16"/>
      <c r="B93" s="331"/>
      <c r="C93" s="16">
        <v>15897</v>
      </c>
      <c r="D93" s="16">
        <v>85</v>
      </c>
      <c r="E93" s="16">
        <v>15982</v>
      </c>
      <c r="F93" s="16">
        <f t="shared" si="7"/>
        <v>2009</v>
      </c>
      <c r="I93" s="327"/>
      <c r="J93" s="145">
        <f t="shared" si="10"/>
        <v>15897</v>
      </c>
      <c r="K93" s="145">
        <f t="shared" si="10"/>
        <v>85</v>
      </c>
      <c r="L93" s="140">
        <f t="shared" si="5"/>
        <v>2009</v>
      </c>
      <c r="M93" s="141"/>
      <c r="N93" s="141"/>
      <c r="O93" s="141"/>
      <c r="P93" s="141"/>
      <c r="Q93" s="141"/>
      <c r="R93" s="141"/>
      <c r="S93" s="141"/>
    </row>
    <row r="94" spans="1:19" ht="13.15" x14ac:dyDescent="0.25">
      <c r="A94" s="16"/>
      <c r="B94" s="16"/>
      <c r="C94" s="16"/>
      <c r="D94" s="16"/>
      <c r="E94" s="16"/>
      <c r="F94" s="16"/>
      <c r="I94" s="144"/>
      <c r="J94" s="145"/>
      <c r="K94" s="145"/>
      <c r="L94" s="140"/>
      <c r="M94" s="141"/>
      <c r="N94" s="141"/>
      <c r="O94" s="141"/>
      <c r="P94" s="141"/>
      <c r="Q94" s="141"/>
      <c r="R94" s="141"/>
      <c r="S94" s="141"/>
    </row>
    <row r="95" spans="1:19" ht="13.15" x14ac:dyDescent="0.25">
      <c r="A95" s="16"/>
      <c r="B95" s="331" t="s">
        <v>54</v>
      </c>
      <c r="C95" s="16">
        <v>97</v>
      </c>
      <c r="D95" s="16">
        <v>611</v>
      </c>
      <c r="E95" s="16">
        <v>708</v>
      </c>
      <c r="F95" s="16" t="str">
        <f t="shared" si="7"/>
        <v>2005*</v>
      </c>
      <c r="G95">
        <f>100*SUM(E95:E99)/SUM(E$65:E$105)</f>
        <v>1.4354105098813914</v>
      </c>
      <c r="I95" s="329" t="s">
        <v>54</v>
      </c>
      <c r="J95" s="145">
        <f t="shared" ref="J95:K99" si="11">C95</f>
        <v>97</v>
      </c>
      <c r="K95" s="145">
        <f t="shared" si="11"/>
        <v>611</v>
      </c>
      <c r="L95" s="140" t="str">
        <f t="shared" si="5"/>
        <v>2005*</v>
      </c>
      <c r="M95" s="141"/>
      <c r="N95" s="141"/>
      <c r="O95" s="141"/>
      <c r="P95" s="141"/>
      <c r="Q95" s="141"/>
      <c r="R95" s="141"/>
      <c r="S95" s="141"/>
    </row>
    <row r="96" spans="1:19" ht="13.15" x14ac:dyDescent="0.25">
      <c r="A96" s="16"/>
      <c r="B96" s="331"/>
      <c r="C96" s="16">
        <v>57</v>
      </c>
      <c r="D96" s="16">
        <v>599</v>
      </c>
      <c r="E96" s="16">
        <v>656</v>
      </c>
      <c r="F96" s="16">
        <f t="shared" si="7"/>
        <v>2006</v>
      </c>
      <c r="I96" s="329"/>
      <c r="J96" s="145">
        <f t="shared" si="11"/>
        <v>57</v>
      </c>
      <c r="K96" s="145">
        <f t="shared" si="11"/>
        <v>599</v>
      </c>
      <c r="L96" s="140">
        <f t="shared" si="5"/>
        <v>2006</v>
      </c>
      <c r="M96" s="141"/>
      <c r="N96" s="141"/>
      <c r="O96" s="141"/>
      <c r="P96" s="141"/>
      <c r="Q96" s="141"/>
      <c r="R96" s="141"/>
      <c r="S96" s="141"/>
    </row>
    <row r="97" spans="1:19" ht="13.15" x14ac:dyDescent="0.25">
      <c r="A97" s="16"/>
      <c r="B97" s="331"/>
      <c r="C97" s="16">
        <v>105</v>
      </c>
      <c r="D97" s="16">
        <v>592</v>
      </c>
      <c r="E97" s="16">
        <v>697</v>
      </c>
      <c r="F97" s="16">
        <f t="shared" si="7"/>
        <v>2007</v>
      </c>
      <c r="I97" s="329"/>
      <c r="J97" s="145">
        <f t="shared" si="11"/>
        <v>105</v>
      </c>
      <c r="K97" s="145">
        <f t="shared" si="11"/>
        <v>592</v>
      </c>
      <c r="L97" s="140">
        <f t="shared" si="5"/>
        <v>2007</v>
      </c>
      <c r="M97" s="141"/>
      <c r="N97" s="141"/>
      <c r="O97" s="141"/>
      <c r="P97" s="141"/>
      <c r="Q97" s="141"/>
      <c r="R97" s="141"/>
      <c r="S97" s="141"/>
    </row>
    <row r="98" spans="1:19" ht="13.15" x14ac:dyDescent="0.25">
      <c r="A98" s="16"/>
      <c r="B98" s="331"/>
      <c r="C98" s="16">
        <v>99</v>
      </c>
      <c r="D98" s="16">
        <v>774</v>
      </c>
      <c r="E98" s="16">
        <v>873</v>
      </c>
      <c r="F98" s="16">
        <f t="shared" si="7"/>
        <v>2008</v>
      </c>
      <c r="I98" s="329"/>
      <c r="J98" s="145">
        <f t="shared" si="11"/>
        <v>99</v>
      </c>
      <c r="K98" s="145">
        <f t="shared" si="11"/>
        <v>774</v>
      </c>
      <c r="L98" s="140">
        <f t="shared" si="5"/>
        <v>2008</v>
      </c>
      <c r="M98" s="141"/>
      <c r="N98" s="141"/>
      <c r="O98" s="141"/>
      <c r="P98" s="141"/>
      <c r="Q98" s="141"/>
      <c r="R98" s="141"/>
      <c r="S98" s="141"/>
    </row>
    <row r="99" spans="1:19" ht="13.15" x14ac:dyDescent="0.25">
      <c r="A99" s="16"/>
      <c r="B99" s="331"/>
      <c r="C99" s="16">
        <v>86</v>
      </c>
      <c r="D99" s="16">
        <v>584</v>
      </c>
      <c r="E99" s="16">
        <v>670</v>
      </c>
      <c r="F99" s="16">
        <f t="shared" si="7"/>
        <v>2009</v>
      </c>
      <c r="I99" s="329"/>
      <c r="J99" s="145">
        <f t="shared" si="11"/>
        <v>86</v>
      </c>
      <c r="K99" s="145">
        <f t="shared" si="11"/>
        <v>584</v>
      </c>
      <c r="L99" s="140">
        <f t="shared" si="5"/>
        <v>2009</v>
      </c>
      <c r="M99" s="141"/>
      <c r="N99" s="141"/>
      <c r="O99" s="141"/>
      <c r="P99" s="141"/>
      <c r="Q99" s="141"/>
      <c r="R99" s="141"/>
      <c r="S99" s="141"/>
    </row>
    <row r="100" spans="1:19" ht="13.15" x14ac:dyDescent="0.25">
      <c r="A100" s="16"/>
      <c r="B100" s="16"/>
      <c r="C100" s="16"/>
      <c r="D100" s="16"/>
      <c r="E100" s="16"/>
      <c r="F100" s="16"/>
      <c r="I100" s="144"/>
      <c r="J100" s="145"/>
      <c r="K100" s="145"/>
      <c r="L100" s="140"/>
      <c r="M100" s="141"/>
      <c r="N100" s="141"/>
      <c r="O100" s="141"/>
      <c r="P100" s="141"/>
      <c r="Q100" s="141"/>
      <c r="R100" s="141"/>
      <c r="S100" s="141"/>
    </row>
    <row r="101" spans="1:19" ht="13.15" x14ac:dyDescent="0.25">
      <c r="A101" s="16"/>
      <c r="B101" s="331" t="s">
        <v>55</v>
      </c>
      <c r="C101" s="16">
        <v>10312</v>
      </c>
      <c r="D101" s="16">
        <v>1915</v>
      </c>
      <c r="E101" s="16">
        <v>12227</v>
      </c>
      <c r="F101" s="16" t="str">
        <f t="shared" si="7"/>
        <v>2005*</v>
      </c>
      <c r="G101">
        <f>100*SUM(E101:E105)/SUM(E$65:E$105)</f>
        <v>25.251913747918973</v>
      </c>
      <c r="I101" s="327" t="s">
        <v>55</v>
      </c>
      <c r="J101" s="145">
        <f t="shared" ref="J101:K105" si="12">C101</f>
        <v>10312</v>
      </c>
      <c r="K101" s="145">
        <f t="shared" si="12"/>
        <v>1915</v>
      </c>
      <c r="L101" s="140" t="str">
        <f t="shared" si="5"/>
        <v>2005*</v>
      </c>
      <c r="M101" s="141"/>
      <c r="N101" s="141"/>
      <c r="O101" s="141"/>
      <c r="P101" s="141"/>
      <c r="Q101" s="141"/>
      <c r="R101" s="141"/>
      <c r="S101" s="141"/>
    </row>
    <row r="102" spans="1:19" ht="13.15" x14ac:dyDescent="0.25">
      <c r="A102" s="16"/>
      <c r="B102" s="331"/>
      <c r="C102" s="16">
        <v>10254</v>
      </c>
      <c r="D102" s="16">
        <v>1980</v>
      </c>
      <c r="E102" s="16">
        <v>12234</v>
      </c>
      <c r="F102" s="16">
        <f t="shared" si="7"/>
        <v>2006</v>
      </c>
      <c r="I102" s="327"/>
      <c r="J102" s="145">
        <f t="shared" si="12"/>
        <v>10254</v>
      </c>
      <c r="K102" s="145">
        <f t="shared" si="12"/>
        <v>1980</v>
      </c>
      <c r="L102" s="140">
        <f t="shared" si="5"/>
        <v>2006</v>
      </c>
      <c r="M102" s="141"/>
      <c r="N102" s="141"/>
      <c r="O102" s="141"/>
      <c r="P102" s="141"/>
      <c r="Q102" s="141"/>
      <c r="R102" s="141"/>
      <c r="S102" s="141"/>
    </row>
    <row r="103" spans="1:19" ht="13.15" x14ac:dyDescent="0.25">
      <c r="A103" s="16"/>
      <c r="B103" s="331"/>
      <c r="C103" s="16">
        <v>9766</v>
      </c>
      <c r="D103" s="16">
        <v>2123</v>
      </c>
      <c r="E103" s="16">
        <v>11889</v>
      </c>
      <c r="F103" s="16">
        <f t="shared" si="7"/>
        <v>2007</v>
      </c>
      <c r="I103" s="327"/>
      <c r="J103" s="145">
        <f t="shared" si="12"/>
        <v>9766</v>
      </c>
      <c r="K103" s="145">
        <f t="shared" si="12"/>
        <v>2123</v>
      </c>
      <c r="L103" s="140">
        <f t="shared" si="5"/>
        <v>2007</v>
      </c>
      <c r="M103" s="141"/>
      <c r="N103" s="141"/>
      <c r="O103" s="141"/>
      <c r="P103" s="141"/>
      <c r="Q103" s="141"/>
      <c r="R103" s="141"/>
      <c r="S103" s="141"/>
    </row>
    <row r="104" spans="1:19" ht="13.15" x14ac:dyDescent="0.25">
      <c r="A104" s="16"/>
      <c r="B104" s="331"/>
      <c r="C104" s="16">
        <v>11179</v>
      </c>
      <c r="D104" s="16">
        <v>2294</v>
      </c>
      <c r="E104" s="16">
        <v>13473</v>
      </c>
      <c r="F104" s="16">
        <f t="shared" si="7"/>
        <v>2008</v>
      </c>
      <c r="I104" s="327"/>
      <c r="J104" s="145">
        <f t="shared" si="12"/>
        <v>11179</v>
      </c>
      <c r="K104" s="145">
        <f t="shared" si="12"/>
        <v>2294</v>
      </c>
      <c r="L104" s="140">
        <f t="shared" si="5"/>
        <v>2008</v>
      </c>
      <c r="M104" s="141"/>
      <c r="N104" s="141"/>
      <c r="O104" s="141"/>
      <c r="P104" s="141"/>
      <c r="Q104" s="141"/>
      <c r="R104" s="141"/>
      <c r="S104" s="141"/>
    </row>
    <row r="105" spans="1:19" ht="13.15" x14ac:dyDescent="0.25">
      <c r="A105" s="16"/>
      <c r="B105" s="331"/>
      <c r="C105" s="16">
        <v>11259</v>
      </c>
      <c r="D105" s="16">
        <v>2320</v>
      </c>
      <c r="E105" s="16">
        <v>13579</v>
      </c>
      <c r="F105" s="16">
        <f t="shared" si="7"/>
        <v>2009</v>
      </c>
      <c r="I105" s="327"/>
      <c r="J105" s="145">
        <f t="shared" si="12"/>
        <v>11259</v>
      </c>
      <c r="K105" s="145">
        <f t="shared" si="12"/>
        <v>2320</v>
      </c>
      <c r="L105" s="140">
        <f t="shared" si="5"/>
        <v>2009</v>
      </c>
      <c r="M105" s="141"/>
      <c r="N105" s="141"/>
      <c r="O105" s="141"/>
      <c r="P105" s="141"/>
      <c r="Q105" s="141"/>
      <c r="R105" s="141"/>
      <c r="S105" s="141"/>
    </row>
    <row r="106" spans="1:19" x14ac:dyDescent="0.25">
      <c r="I106" s="141"/>
      <c r="J106" s="141"/>
      <c r="K106" s="141"/>
      <c r="L106" s="143"/>
      <c r="M106" s="141"/>
      <c r="N106" s="141"/>
      <c r="O106" s="141"/>
      <c r="P106" s="141"/>
      <c r="Q106" s="141"/>
      <c r="R106" s="141"/>
      <c r="S106" s="141"/>
    </row>
    <row r="107" spans="1:19" x14ac:dyDescent="0.25">
      <c r="I107" s="141"/>
      <c r="J107" s="141"/>
      <c r="K107" s="141"/>
      <c r="L107" s="143"/>
      <c r="M107" s="141"/>
      <c r="N107" s="141"/>
      <c r="O107" s="141"/>
      <c r="P107" s="141"/>
      <c r="Q107" s="141"/>
      <c r="R107" s="141"/>
      <c r="S107" s="141"/>
    </row>
    <row r="108" spans="1:19" x14ac:dyDescent="0.25">
      <c r="I108" s="141"/>
      <c r="J108" s="141"/>
      <c r="K108" s="141"/>
      <c r="L108" s="143"/>
      <c r="M108" s="141"/>
      <c r="N108" s="141"/>
      <c r="O108" s="141"/>
      <c r="P108" s="141"/>
      <c r="Q108" s="141"/>
      <c r="R108" s="141"/>
      <c r="S108" s="141"/>
    </row>
    <row r="111" spans="1:19" s="24" customFormat="1" x14ac:dyDescent="0.25"/>
  </sheetData>
  <mergeCells count="30">
    <mergeCell ref="I101:I105"/>
    <mergeCell ref="I83:I87"/>
    <mergeCell ref="B89:B93"/>
    <mergeCell ref="I89:I93"/>
    <mergeCell ref="B95:B99"/>
    <mergeCell ref="I95:I99"/>
    <mergeCell ref="B83:B87"/>
    <mergeCell ref="B101:B105"/>
    <mergeCell ref="I71:I75"/>
    <mergeCell ref="B77:B81"/>
    <mergeCell ref="I77:I81"/>
    <mergeCell ref="D7:E7"/>
    <mergeCell ref="I10:I14"/>
    <mergeCell ref="I16:I20"/>
    <mergeCell ref="I22:I26"/>
    <mergeCell ref="I28:I32"/>
    <mergeCell ref="I46:I50"/>
    <mergeCell ref="D62:E62"/>
    <mergeCell ref="B65:B69"/>
    <mergeCell ref="B34:B38"/>
    <mergeCell ref="B40:B44"/>
    <mergeCell ref="B46:B50"/>
    <mergeCell ref="I65:I69"/>
    <mergeCell ref="B71:B75"/>
    <mergeCell ref="I40:I44"/>
    <mergeCell ref="B10:B14"/>
    <mergeCell ref="B16:B20"/>
    <mergeCell ref="B22:B26"/>
    <mergeCell ref="B28:B32"/>
    <mergeCell ref="I34:I38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9"/>
  <dimension ref="A2:AO173"/>
  <sheetViews>
    <sheetView workbookViewId="0"/>
  </sheetViews>
  <sheetFormatPr defaultColWidth="8.85546875" defaultRowHeight="11.9" x14ac:dyDescent="0.25"/>
  <cols>
    <col min="1" max="1" width="12" customWidth="1"/>
    <col min="2" max="2" width="12.140625" customWidth="1"/>
    <col min="3" max="3" width="9.85546875" customWidth="1"/>
    <col min="5" max="5" width="7.85546875" customWidth="1"/>
    <col min="8" max="8" width="13.85546875" customWidth="1"/>
    <col min="9" max="9" width="9.85546875" customWidth="1"/>
    <col min="10" max="10" width="8.42578125" customWidth="1"/>
    <col min="11" max="12" width="7.140625" customWidth="1"/>
    <col min="26" max="26" width="10" customWidth="1"/>
    <col min="27" max="27" width="9.85546875" customWidth="1"/>
  </cols>
  <sheetData>
    <row r="2" spans="1:18" ht="13.15" x14ac:dyDescent="0.25">
      <c r="A2" s="4" t="s">
        <v>58</v>
      </c>
    </row>
    <row r="4" spans="1:18" ht="13.15" x14ac:dyDescent="0.25">
      <c r="B4" s="42" t="s">
        <v>59</v>
      </c>
    </row>
    <row r="5" spans="1:18" ht="13.15" x14ac:dyDescent="0.25">
      <c r="A5" s="17" t="s">
        <v>11</v>
      </c>
      <c r="B5" s="28"/>
      <c r="C5" s="17" t="s">
        <v>12</v>
      </c>
      <c r="D5" s="328">
        <v>40490</v>
      </c>
      <c r="E5" s="328"/>
      <c r="F5" s="16"/>
      <c r="G5" s="16"/>
    </row>
    <row r="6" spans="1:18" ht="39.450000000000003" x14ac:dyDescent="0.25">
      <c r="A6" s="16"/>
      <c r="B6" s="33" t="s">
        <v>60</v>
      </c>
      <c r="C6" s="22" t="s">
        <v>61</v>
      </c>
      <c r="D6" s="22" t="s">
        <v>62</v>
      </c>
      <c r="E6" s="22" t="s">
        <v>63</v>
      </c>
      <c r="F6" s="16" t="s">
        <v>8</v>
      </c>
      <c r="G6" s="16" t="s">
        <v>16</v>
      </c>
      <c r="I6" s="138" t="str">
        <f>B6</f>
        <v>Kuljet-tajan ikä</v>
      </c>
      <c r="J6" s="149" t="str">
        <f>C6</f>
        <v>Luminen ja jäinen</v>
      </c>
      <c r="K6" s="149" t="str">
        <f>D6</f>
        <v>Vetinen</v>
      </c>
      <c r="L6" s="149" t="str">
        <f>E6</f>
        <v>Paljas, kuiva</v>
      </c>
      <c r="M6" s="140" t="s">
        <v>18</v>
      </c>
      <c r="N6" s="141"/>
      <c r="O6" s="141"/>
      <c r="P6" s="141"/>
      <c r="Q6" s="141"/>
      <c r="R6" s="141"/>
    </row>
    <row r="7" spans="1:18" ht="13.15" x14ac:dyDescent="0.25">
      <c r="A7" s="16"/>
      <c r="B7" s="16"/>
      <c r="C7" s="27"/>
      <c r="D7" s="27"/>
      <c r="E7" s="27"/>
      <c r="F7" s="16"/>
      <c r="G7" s="16"/>
      <c r="I7" s="147"/>
      <c r="J7" s="139"/>
      <c r="K7" s="139"/>
      <c r="L7" s="139"/>
      <c r="M7" s="143"/>
      <c r="N7" s="141"/>
      <c r="O7" s="141"/>
      <c r="P7" s="141"/>
      <c r="Q7" s="141"/>
      <c r="R7" s="141"/>
    </row>
    <row r="8" spans="1:18" ht="13.15" x14ac:dyDescent="0.25">
      <c r="A8" s="16"/>
      <c r="B8" s="16" t="s">
        <v>64</v>
      </c>
      <c r="C8" s="27">
        <v>237</v>
      </c>
      <c r="D8" s="27">
        <v>277</v>
      </c>
      <c r="E8" s="27">
        <v>1885</v>
      </c>
      <c r="F8" s="16">
        <v>2399</v>
      </c>
      <c r="G8" s="30" t="s">
        <v>20</v>
      </c>
      <c r="I8" s="329" t="str">
        <f>B8</f>
        <v>Alle 18 vuotta</v>
      </c>
      <c r="J8" s="153">
        <f>C8</f>
        <v>237</v>
      </c>
      <c r="K8" s="153">
        <f>D8</f>
        <v>277</v>
      </c>
      <c r="L8" s="153">
        <f>E8</f>
        <v>1885</v>
      </c>
      <c r="M8" s="140" t="str">
        <f>G8</f>
        <v>2005*</v>
      </c>
      <c r="N8" s="141"/>
      <c r="O8" s="141"/>
      <c r="P8" s="141"/>
      <c r="Q8" s="141"/>
      <c r="R8" s="141"/>
    </row>
    <row r="9" spans="1:18" ht="13.15" x14ac:dyDescent="0.25">
      <c r="A9" s="16"/>
      <c r="B9" s="16"/>
      <c r="C9" s="27">
        <v>238</v>
      </c>
      <c r="D9" s="27">
        <v>338</v>
      </c>
      <c r="E9" s="27">
        <v>2103</v>
      </c>
      <c r="F9" s="16">
        <v>2679</v>
      </c>
      <c r="G9" s="16">
        <v>2006</v>
      </c>
      <c r="I9" s="329"/>
      <c r="J9" s="153">
        <f t="shared" ref="J9:J48" si="0">C9</f>
        <v>238</v>
      </c>
      <c r="K9" s="153">
        <f t="shared" ref="K9:K48" si="1">D9</f>
        <v>338</v>
      </c>
      <c r="L9" s="153">
        <f t="shared" ref="L9:L48" si="2">E9</f>
        <v>2103</v>
      </c>
      <c r="M9" s="140">
        <f t="shared" ref="M9:M48" si="3">G9</f>
        <v>2006</v>
      </c>
      <c r="N9" s="141"/>
      <c r="O9" s="141"/>
      <c r="P9" s="141"/>
      <c r="Q9" s="141"/>
      <c r="R9" s="141"/>
    </row>
    <row r="10" spans="1:18" ht="13.15" x14ac:dyDescent="0.25">
      <c r="A10" s="16"/>
      <c r="B10" s="16"/>
      <c r="C10" s="27">
        <v>261</v>
      </c>
      <c r="D10" s="27">
        <v>430</v>
      </c>
      <c r="E10" s="27">
        <v>2367</v>
      </c>
      <c r="F10" s="16">
        <v>3058</v>
      </c>
      <c r="G10" s="16">
        <v>2007</v>
      </c>
      <c r="I10" s="329"/>
      <c r="J10" s="153">
        <f t="shared" si="0"/>
        <v>261</v>
      </c>
      <c r="K10" s="153">
        <f t="shared" si="1"/>
        <v>430</v>
      </c>
      <c r="L10" s="153">
        <f t="shared" si="2"/>
        <v>2367</v>
      </c>
      <c r="M10" s="140">
        <f t="shared" si="3"/>
        <v>2007</v>
      </c>
      <c r="N10" s="141"/>
      <c r="O10" s="141"/>
      <c r="P10" s="141"/>
      <c r="Q10" s="141"/>
      <c r="R10" s="141"/>
    </row>
    <row r="11" spans="1:18" ht="13.15" x14ac:dyDescent="0.25">
      <c r="A11" s="16"/>
      <c r="B11" s="16"/>
      <c r="C11" s="27">
        <v>302</v>
      </c>
      <c r="D11" s="27">
        <v>510</v>
      </c>
      <c r="E11" s="27">
        <v>2592</v>
      </c>
      <c r="F11" s="16">
        <v>3404</v>
      </c>
      <c r="G11" s="16">
        <v>2008</v>
      </c>
      <c r="I11" s="329"/>
      <c r="J11" s="153">
        <f t="shared" si="0"/>
        <v>302</v>
      </c>
      <c r="K11" s="153">
        <f t="shared" si="1"/>
        <v>510</v>
      </c>
      <c r="L11" s="153">
        <f t="shared" si="2"/>
        <v>2592</v>
      </c>
      <c r="M11" s="140">
        <f t="shared" si="3"/>
        <v>2008</v>
      </c>
      <c r="N11" s="141"/>
      <c r="O11" s="141"/>
      <c r="P11" s="141"/>
      <c r="Q11" s="141"/>
      <c r="R11" s="141"/>
    </row>
    <row r="12" spans="1:18" ht="13.15" x14ac:dyDescent="0.25">
      <c r="A12" s="16"/>
      <c r="B12" s="16"/>
      <c r="C12" s="27">
        <v>404</v>
      </c>
      <c r="D12" s="27">
        <v>444</v>
      </c>
      <c r="E12" s="27">
        <v>3134</v>
      </c>
      <c r="F12" s="16">
        <v>3982</v>
      </c>
      <c r="G12" s="16">
        <v>2009</v>
      </c>
      <c r="H12" s="132"/>
      <c r="I12" s="329"/>
      <c r="J12" s="153">
        <f t="shared" si="0"/>
        <v>404</v>
      </c>
      <c r="K12" s="153">
        <f t="shared" si="1"/>
        <v>444</v>
      </c>
      <c r="L12" s="153">
        <f t="shared" si="2"/>
        <v>3134</v>
      </c>
      <c r="M12" s="140">
        <f t="shared" si="3"/>
        <v>2009</v>
      </c>
      <c r="N12" s="141"/>
      <c r="O12" s="141"/>
      <c r="P12" s="141"/>
      <c r="Q12" s="141"/>
      <c r="R12" s="141"/>
    </row>
    <row r="13" spans="1:18" ht="13.15" x14ac:dyDescent="0.25">
      <c r="A13" s="16"/>
      <c r="B13" s="16"/>
      <c r="C13" s="16"/>
      <c r="D13" s="16"/>
      <c r="E13" s="16"/>
      <c r="F13" s="16"/>
      <c r="G13" s="16"/>
      <c r="I13" s="146"/>
      <c r="J13" s="153"/>
      <c r="K13" s="153"/>
      <c r="L13" s="153"/>
      <c r="M13" s="140"/>
      <c r="N13" s="141"/>
      <c r="O13" s="141"/>
      <c r="P13" s="141"/>
      <c r="Q13" s="141"/>
      <c r="R13" s="141"/>
    </row>
    <row r="14" spans="1:18" ht="13.15" x14ac:dyDescent="0.25">
      <c r="A14" s="16"/>
      <c r="B14" s="16" t="s">
        <v>65</v>
      </c>
      <c r="C14" s="27">
        <v>2754</v>
      </c>
      <c r="D14" s="27">
        <v>962</v>
      </c>
      <c r="E14" s="27">
        <v>4618</v>
      </c>
      <c r="F14" s="16">
        <v>8334</v>
      </c>
      <c r="G14" s="16" t="str">
        <f>G8</f>
        <v>2005*</v>
      </c>
      <c r="I14" s="329" t="str">
        <f>B14</f>
        <v>18-20 vuotta</v>
      </c>
      <c r="J14" s="153">
        <f t="shared" si="0"/>
        <v>2754</v>
      </c>
      <c r="K14" s="153">
        <f t="shared" si="1"/>
        <v>962</v>
      </c>
      <c r="L14" s="153">
        <f t="shared" si="2"/>
        <v>4618</v>
      </c>
      <c r="M14" s="140" t="str">
        <f t="shared" si="3"/>
        <v>2005*</v>
      </c>
      <c r="N14" s="141"/>
      <c r="O14" s="141"/>
      <c r="P14" s="141"/>
      <c r="Q14" s="141"/>
      <c r="R14" s="141"/>
    </row>
    <row r="15" spans="1:18" ht="13.15" x14ac:dyDescent="0.25">
      <c r="A15" s="16"/>
      <c r="B15" s="16"/>
      <c r="C15" s="27">
        <v>2521</v>
      </c>
      <c r="D15" s="27">
        <v>1026</v>
      </c>
      <c r="E15" s="27">
        <v>4037</v>
      </c>
      <c r="F15" s="16">
        <v>7584</v>
      </c>
      <c r="G15" s="16">
        <f t="shared" ref="G15:G48" si="4">G9</f>
        <v>2006</v>
      </c>
      <c r="I15" s="329"/>
      <c r="J15" s="153">
        <f t="shared" si="0"/>
        <v>2521</v>
      </c>
      <c r="K15" s="153">
        <f t="shared" si="1"/>
        <v>1026</v>
      </c>
      <c r="L15" s="153">
        <f t="shared" si="2"/>
        <v>4037</v>
      </c>
      <c r="M15" s="140">
        <f t="shared" si="3"/>
        <v>2006</v>
      </c>
      <c r="N15" s="141"/>
      <c r="O15" s="141"/>
      <c r="P15" s="141"/>
      <c r="Q15" s="141"/>
      <c r="R15" s="141"/>
    </row>
    <row r="16" spans="1:18" ht="13.15" x14ac:dyDescent="0.25">
      <c r="A16" s="16"/>
      <c r="B16" s="16"/>
      <c r="C16" s="27">
        <v>1884</v>
      </c>
      <c r="D16" s="27">
        <v>1102</v>
      </c>
      <c r="E16" s="27">
        <v>4608</v>
      </c>
      <c r="F16" s="16">
        <v>7594</v>
      </c>
      <c r="G16" s="16">
        <f t="shared" si="4"/>
        <v>2007</v>
      </c>
      <c r="I16" s="329"/>
      <c r="J16" s="153">
        <f t="shared" si="0"/>
        <v>1884</v>
      </c>
      <c r="K16" s="153">
        <f t="shared" si="1"/>
        <v>1102</v>
      </c>
      <c r="L16" s="153">
        <f t="shared" si="2"/>
        <v>4608</v>
      </c>
      <c r="M16" s="140">
        <f t="shared" si="3"/>
        <v>2007</v>
      </c>
      <c r="N16" s="141"/>
      <c r="O16" s="141"/>
      <c r="P16" s="141"/>
      <c r="Q16" s="141"/>
      <c r="R16" s="141"/>
    </row>
    <row r="17" spans="1:18" ht="13.15" x14ac:dyDescent="0.25">
      <c r="A17" s="16"/>
      <c r="B17" s="16"/>
      <c r="C17" s="27">
        <v>2131</v>
      </c>
      <c r="D17" s="27">
        <v>1298</v>
      </c>
      <c r="E17" s="27">
        <v>4461</v>
      </c>
      <c r="F17" s="16">
        <v>7890</v>
      </c>
      <c r="G17" s="16">
        <f t="shared" si="4"/>
        <v>2008</v>
      </c>
      <c r="I17" s="329"/>
      <c r="J17" s="153">
        <f t="shared" si="0"/>
        <v>2131</v>
      </c>
      <c r="K17" s="153">
        <f t="shared" si="1"/>
        <v>1298</v>
      </c>
      <c r="L17" s="153">
        <f t="shared" si="2"/>
        <v>4461</v>
      </c>
      <c r="M17" s="140">
        <f t="shared" si="3"/>
        <v>2008</v>
      </c>
      <c r="N17" s="141"/>
      <c r="O17" s="141"/>
      <c r="P17" s="141"/>
      <c r="Q17" s="141"/>
      <c r="R17" s="141"/>
    </row>
    <row r="18" spans="1:18" ht="13.15" x14ac:dyDescent="0.25">
      <c r="A18" s="16"/>
      <c r="B18" s="16"/>
      <c r="C18" s="27">
        <v>2456</v>
      </c>
      <c r="D18" s="27">
        <v>900</v>
      </c>
      <c r="E18" s="27">
        <v>4325</v>
      </c>
      <c r="F18" s="16">
        <v>7681</v>
      </c>
      <c r="G18" s="16">
        <f t="shared" si="4"/>
        <v>2009</v>
      </c>
      <c r="H18" s="132"/>
      <c r="I18" s="329"/>
      <c r="J18" s="153">
        <f t="shared" si="0"/>
        <v>2456</v>
      </c>
      <c r="K18" s="153">
        <f t="shared" si="1"/>
        <v>900</v>
      </c>
      <c r="L18" s="153">
        <f t="shared" si="2"/>
        <v>4325</v>
      </c>
      <c r="M18" s="140">
        <f t="shared" si="3"/>
        <v>2009</v>
      </c>
      <c r="N18" s="141"/>
      <c r="O18" s="141"/>
      <c r="P18" s="141"/>
      <c r="Q18" s="141"/>
      <c r="R18" s="141"/>
    </row>
    <row r="19" spans="1:18" ht="13.15" x14ac:dyDescent="0.25">
      <c r="A19" s="16"/>
      <c r="B19" s="16"/>
      <c r="C19" s="16"/>
      <c r="D19" s="16"/>
      <c r="E19" s="16"/>
      <c r="F19" s="16"/>
      <c r="G19" s="16"/>
      <c r="I19" s="146"/>
      <c r="J19" s="153"/>
      <c r="K19" s="153"/>
      <c r="L19" s="153"/>
      <c r="M19" s="140"/>
      <c r="N19" s="141"/>
      <c r="O19" s="141"/>
      <c r="P19" s="141"/>
      <c r="Q19" s="141"/>
      <c r="R19" s="141"/>
    </row>
    <row r="20" spans="1:18" ht="13.15" x14ac:dyDescent="0.25">
      <c r="A20" s="16"/>
      <c r="B20" s="16" t="s">
        <v>66</v>
      </c>
      <c r="C20" s="27">
        <v>3003</v>
      </c>
      <c r="D20" s="27">
        <v>868</v>
      </c>
      <c r="E20" s="27">
        <v>4444</v>
      </c>
      <c r="F20" s="16">
        <v>8315</v>
      </c>
      <c r="G20" s="16" t="str">
        <f t="shared" si="4"/>
        <v>2005*</v>
      </c>
      <c r="I20" s="329" t="str">
        <f>B20</f>
        <v>21-24 vuotta</v>
      </c>
      <c r="J20" s="153">
        <f t="shared" si="0"/>
        <v>3003</v>
      </c>
      <c r="K20" s="153">
        <f t="shared" si="1"/>
        <v>868</v>
      </c>
      <c r="L20" s="153">
        <f t="shared" si="2"/>
        <v>4444</v>
      </c>
      <c r="M20" s="140" t="str">
        <f t="shared" si="3"/>
        <v>2005*</v>
      </c>
      <c r="N20" s="141"/>
      <c r="O20" s="141"/>
      <c r="P20" s="141"/>
      <c r="Q20" s="141"/>
      <c r="R20" s="141"/>
    </row>
    <row r="21" spans="1:18" ht="13.15" x14ac:dyDescent="0.25">
      <c r="A21" s="16"/>
      <c r="B21" s="16"/>
      <c r="C21" s="27">
        <v>2907</v>
      </c>
      <c r="D21" s="27">
        <v>957</v>
      </c>
      <c r="E21" s="27">
        <v>3896</v>
      </c>
      <c r="F21" s="16">
        <v>7760</v>
      </c>
      <c r="G21" s="16">
        <f t="shared" si="4"/>
        <v>2006</v>
      </c>
      <c r="I21" s="329"/>
      <c r="J21" s="153">
        <f t="shared" si="0"/>
        <v>2907</v>
      </c>
      <c r="K21" s="153">
        <f t="shared" si="1"/>
        <v>957</v>
      </c>
      <c r="L21" s="153">
        <f t="shared" si="2"/>
        <v>3896</v>
      </c>
      <c r="M21" s="140">
        <f t="shared" si="3"/>
        <v>2006</v>
      </c>
      <c r="N21" s="141"/>
      <c r="O21" s="141"/>
      <c r="P21" s="141"/>
      <c r="Q21" s="141"/>
      <c r="R21" s="141"/>
    </row>
    <row r="22" spans="1:18" ht="13.15" x14ac:dyDescent="0.25">
      <c r="A22" s="16"/>
      <c r="B22" s="16"/>
      <c r="C22" s="27">
        <v>1995</v>
      </c>
      <c r="D22" s="27">
        <v>950</v>
      </c>
      <c r="E22" s="27">
        <v>4231</v>
      </c>
      <c r="F22" s="16">
        <v>7176</v>
      </c>
      <c r="G22" s="16">
        <f t="shared" si="4"/>
        <v>2007</v>
      </c>
      <c r="I22" s="329"/>
      <c r="J22" s="153">
        <f t="shared" si="0"/>
        <v>1995</v>
      </c>
      <c r="K22" s="153">
        <f t="shared" si="1"/>
        <v>950</v>
      </c>
      <c r="L22" s="153">
        <f t="shared" si="2"/>
        <v>4231</v>
      </c>
      <c r="M22" s="140">
        <f t="shared" si="3"/>
        <v>2007</v>
      </c>
      <c r="N22" s="141"/>
      <c r="O22" s="141"/>
      <c r="P22" s="141"/>
      <c r="Q22" s="141"/>
      <c r="R22" s="141"/>
    </row>
    <row r="23" spans="1:18" ht="13.15" x14ac:dyDescent="0.25">
      <c r="A23" s="16"/>
      <c r="B23" s="16"/>
      <c r="C23" s="27">
        <v>1912</v>
      </c>
      <c r="D23" s="27">
        <v>1048</v>
      </c>
      <c r="E23" s="27">
        <v>3857</v>
      </c>
      <c r="F23" s="16">
        <v>6817</v>
      </c>
      <c r="G23" s="16">
        <f t="shared" si="4"/>
        <v>2008</v>
      </c>
      <c r="I23" s="329"/>
      <c r="J23" s="153">
        <f t="shared" si="0"/>
        <v>1912</v>
      </c>
      <c r="K23" s="153">
        <f t="shared" si="1"/>
        <v>1048</v>
      </c>
      <c r="L23" s="153">
        <f t="shared" si="2"/>
        <v>3857</v>
      </c>
      <c r="M23" s="140">
        <f t="shared" si="3"/>
        <v>2008</v>
      </c>
      <c r="N23" s="141"/>
      <c r="O23" s="141"/>
      <c r="P23" s="141"/>
      <c r="Q23" s="141"/>
      <c r="R23" s="141"/>
    </row>
    <row r="24" spans="1:18" ht="13.15" x14ac:dyDescent="0.25">
      <c r="A24" s="16"/>
      <c r="B24" s="16"/>
      <c r="C24" s="27">
        <v>2138</v>
      </c>
      <c r="D24" s="27">
        <v>713</v>
      </c>
      <c r="E24" s="27">
        <v>3683</v>
      </c>
      <c r="F24" s="16">
        <v>6534</v>
      </c>
      <c r="G24" s="16">
        <f t="shared" si="4"/>
        <v>2009</v>
      </c>
      <c r="H24" s="132"/>
      <c r="I24" s="329"/>
      <c r="J24" s="153">
        <f t="shared" si="0"/>
        <v>2138</v>
      </c>
      <c r="K24" s="153">
        <f t="shared" si="1"/>
        <v>713</v>
      </c>
      <c r="L24" s="153">
        <f t="shared" si="2"/>
        <v>3683</v>
      </c>
      <c r="M24" s="140">
        <f t="shared" si="3"/>
        <v>2009</v>
      </c>
      <c r="N24" s="141"/>
      <c r="O24" s="141"/>
      <c r="P24" s="141"/>
      <c r="Q24" s="141"/>
      <c r="R24" s="141"/>
    </row>
    <row r="25" spans="1:18" ht="13.15" x14ac:dyDescent="0.25">
      <c r="A25" s="16"/>
      <c r="B25" s="20"/>
      <c r="C25" s="27"/>
      <c r="D25" s="27"/>
      <c r="E25" s="27"/>
      <c r="F25" s="16"/>
      <c r="G25" s="16"/>
      <c r="I25" s="146"/>
      <c r="J25" s="153"/>
      <c r="K25" s="153"/>
      <c r="L25" s="153"/>
      <c r="M25" s="140"/>
      <c r="N25" s="141"/>
      <c r="O25" s="141"/>
      <c r="P25" s="141"/>
      <c r="Q25" s="141"/>
      <c r="R25" s="141"/>
    </row>
    <row r="26" spans="1:18" ht="13.15" x14ac:dyDescent="0.25">
      <c r="A26" s="16"/>
      <c r="B26" s="16" t="s">
        <v>67</v>
      </c>
      <c r="C26" s="27">
        <v>10888</v>
      </c>
      <c r="D26" s="27">
        <v>3151</v>
      </c>
      <c r="E26" s="27">
        <v>17478</v>
      </c>
      <c r="F26" s="16">
        <v>31517</v>
      </c>
      <c r="G26" s="16" t="str">
        <f t="shared" si="4"/>
        <v>2005*</v>
      </c>
      <c r="I26" s="329" t="str">
        <f>B26</f>
        <v>25-44 vuotta</v>
      </c>
      <c r="J26" s="153">
        <f t="shared" si="0"/>
        <v>10888</v>
      </c>
      <c r="K26" s="153">
        <f t="shared" si="1"/>
        <v>3151</v>
      </c>
      <c r="L26" s="153">
        <f t="shared" si="2"/>
        <v>17478</v>
      </c>
      <c r="M26" s="140" t="str">
        <f t="shared" si="3"/>
        <v>2005*</v>
      </c>
      <c r="N26" s="141"/>
      <c r="O26" s="141"/>
      <c r="P26" s="141"/>
      <c r="Q26" s="141"/>
      <c r="R26" s="141"/>
    </row>
    <row r="27" spans="1:18" ht="13.15" x14ac:dyDescent="0.25">
      <c r="A27" s="16"/>
      <c r="B27" s="16"/>
      <c r="C27" s="27">
        <v>10642</v>
      </c>
      <c r="D27" s="27">
        <v>3655</v>
      </c>
      <c r="E27" s="27">
        <v>15457</v>
      </c>
      <c r="F27" s="16">
        <v>29754</v>
      </c>
      <c r="G27" s="16">
        <f t="shared" si="4"/>
        <v>2006</v>
      </c>
      <c r="I27" s="329"/>
      <c r="J27" s="153">
        <f t="shared" si="0"/>
        <v>10642</v>
      </c>
      <c r="K27" s="153">
        <f t="shared" si="1"/>
        <v>3655</v>
      </c>
      <c r="L27" s="153">
        <f t="shared" si="2"/>
        <v>15457</v>
      </c>
      <c r="M27" s="140">
        <f t="shared" si="3"/>
        <v>2006</v>
      </c>
      <c r="N27" s="141"/>
      <c r="O27" s="141"/>
      <c r="P27" s="141"/>
      <c r="Q27" s="141"/>
      <c r="R27" s="141"/>
    </row>
    <row r="28" spans="1:18" ht="13.15" x14ac:dyDescent="0.25">
      <c r="A28" s="16"/>
      <c r="B28" s="16"/>
      <c r="C28" s="27">
        <v>6957</v>
      </c>
      <c r="D28" s="27">
        <v>3751</v>
      </c>
      <c r="E28" s="27">
        <v>16988</v>
      </c>
      <c r="F28" s="16">
        <v>27696</v>
      </c>
      <c r="G28" s="16">
        <f t="shared" si="4"/>
        <v>2007</v>
      </c>
      <c r="I28" s="329"/>
      <c r="J28" s="153">
        <f t="shared" si="0"/>
        <v>6957</v>
      </c>
      <c r="K28" s="153">
        <f t="shared" si="1"/>
        <v>3751</v>
      </c>
      <c r="L28" s="153">
        <f t="shared" si="2"/>
        <v>16988</v>
      </c>
      <c r="M28" s="140">
        <f t="shared" si="3"/>
        <v>2007</v>
      </c>
      <c r="N28" s="141"/>
      <c r="O28" s="141"/>
      <c r="P28" s="141"/>
      <c r="Q28" s="141"/>
      <c r="R28" s="141"/>
    </row>
    <row r="29" spans="1:18" ht="13.15" x14ac:dyDescent="0.25">
      <c r="A29" s="16"/>
      <c r="B29" s="16"/>
      <c r="C29" s="27">
        <v>6746</v>
      </c>
      <c r="D29" s="27">
        <v>4193</v>
      </c>
      <c r="E29" s="27">
        <v>15881</v>
      </c>
      <c r="F29" s="16">
        <v>26820</v>
      </c>
      <c r="G29" s="16">
        <f t="shared" si="4"/>
        <v>2008</v>
      </c>
      <c r="I29" s="329"/>
      <c r="J29" s="153">
        <f t="shared" si="0"/>
        <v>6746</v>
      </c>
      <c r="K29" s="153">
        <f t="shared" si="1"/>
        <v>4193</v>
      </c>
      <c r="L29" s="153">
        <f t="shared" si="2"/>
        <v>15881</v>
      </c>
      <c r="M29" s="140">
        <f t="shared" si="3"/>
        <v>2008</v>
      </c>
      <c r="N29" s="141"/>
      <c r="O29" s="141"/>
      <c r="P29" s="141"/>
      <c r="Q29" s="141"/>
      <c r="R29" s="141"/>
    </row>
    <row r="30" spans="1:18" ht="13.15" x14ac:dyDescent="0.25">
      <c r="A30" s="16"/>
      <c r="B30" s="16"/>
      <c r="C30" s="27">
        <v>8493</v>
      </c>
      <c r="D30" s="27">
        <v>2878</v>
      </c>
      <c r="E30" s="27">
        <v>15395</v>
      </c>
      <c r="F30" s="16">
        <v>26766</v>
      </c>
      <c r="G30" s="16">
        <f t="shared" si="4"/>
        <v>2009</v>
      </c>
      <c r="H30" s="132"/>
      <c r="I30" s="329"/>
      <c r="J30" s="153">
        <f>C30</f>
        <v>8493</v>
      </c>
      <c r="K30" s="153">
        <f t="shared" si="1"/>
        <v>2878</v>
      </c>
      <c r="L30" s="153">
        <f t="shared" si="2"/>
        <v>15395</v>
      </c>
      <c r="M30" s="140">
        <f t="shared" si="3"/>
        <v>2009</v>
      </c>
      <c r="N30" s="141"/>
      <c r="O30" s="141"/>
      <c r="P30" s="141"/>
      <c r="Q30" s="141"/>
      <c r="R30" s="141"/>
    </row>
    <row r="31" spans="1:18" ht="13.15" x14ac:dyDescent="0.25">
      <c r="A31" s="16"/>
      <c r="B31" s="20"/>
      <c r="C31" s="27"/>
      <c r="D31" s="27"/>
      <c r="E31" s="27"/>
      <c r="F31" s="16"/>
      <c r="G31" s="16"/>
      <c r="I31" s="146"/>
      <c r="J31" s="153"/>
      <c r="K31" s="153"/>
      <c r="L31" s="153"/>
      <c r="M31" s="140"/>
      <c r="N31" s="141"/>
      <c r="O31" s="141"/>
      <c r="P31" s="141"/>
      <c r="Q31" s="141"/>
      <c r="R31" s="141"/>
    </row>
    <row r="32" spans="1:18" ht="13.15" x14ac:dyDescent="0.25">
      <c r="A32" s="16"/>
      <c r="B32" s="16" t="s">
        <v>68</v>
      </c>
      <c r="C32" s="27">
        <v>8337</v>
      </c>
      <c r="D32" s="27">
        <v>2457</v>
      </c>
      <c r="E32" s="27">
        <v>14754</v>
      </c>
      <c r="F32" s="16">
        <v>25548</v>
      </c>
      <c r="G32" s="16" t="str">
        <f t="shared" si="4"/>
        <v>2005*</v>
      </c>
      <c r="I32" s="329" t="str">
        <f>B32</f>
        <v>45-64 vuotta</v>
      </c>
      <c r="J32" s="153">
        <f t="shared" si="0"/>
        <v>8337</v>
      </c>
      <c r="K32" s="153">
        <f t="shared" si="1"/>
        <v>2457</v>
      </c>
      <c r="L32" s="153">
        <f t="shared" si="2"/>
        <v>14754</v>
      </c>
      <c r="M32" s="140" t="str">
        <f t="shared" si="3"/>
        <v>2005*</v>
      </c>
      <c r="N32" s="141"/>
      <c r="O32" s="141"/>
      <c r="P32" s="141"/>
      <c r="Q32" s="141"/>
      <c r="R32" s="141"/>
    </row>
    <row r="33" spans="1:18" ht="13.15" x14ac:dyDescent="0.25">
      <c r="A33" s="16"/>
      <c r="B33" s="16"/>
      <c r="C33" s="27">
        <v>8522</v>
      </c>
      <c r="D33" s="27">
        <v>2965</v>
      </c>
      <c r="E33" s="27">
        <v>13984</v>
      </c>
      <c r="F33" s="16">
        <v>25471</v>
      </c>
      <c r="G33" s="16">
        <f t="shared" si="4"/>
        <v>2006</v>
      </c>
      <c r="I33" s="329"/>
      <c r="J33" s="153">
        <f t="shared" si="0"/>
        <v>8522</v>
      </c>
      <c r="K33" s="153">
        <f t="shared" si="1"/>
        <v>2965</v>
      </c>
      <c r="L33" s="153">
        <f t="shared" si="2"/>
        <v>13984</v>
      </c>
      <c r="M33" s="140">
        <f t="shared" si="3"/>
        <v>2006</v>
      </c>
      <c r="N33" s="141"/>
      <c r="O33" s="141"/>
      <c r="P33" s="141"/>
      <c r="Q33" s="141"/>
      <c r="R33" s="141"/>
    </row>
    <row r="34" spans="1:18" ht="13.15" x14ac:dyDescent="0.25">
      <c r="A34" s="16"/>
      <c r="B34" s="16"/>
      <c r="C34" s="27">
        <v>5816</v>
      </c>
      <c r="D34" s="27">
        <v>3249</v>
      </c>
      <c r="E34" s="27">
        <v>15769</v>
      </c>
      <c r="F34" s="16">
        <v>24834</v>
      </c>
      <c r="G34" s="16">
        <f t="shared" si="4"/>
        <v>2007</v>
      </c>
      <c r="I34" s="329"/>
      <c r="J34" s="153">
        <f t="shared" si="0"/>
        <v>5816</v>
      </c>
      <c r="K34" s="153">
        <f t="shared" si="1"/>
        <v>3249</v>
      </c>
      <c r="L34" s="153">
        <f t="shared" si="2"/>
        <v>15769</v>
      </c>
      <c r="M34" s="140">
        <f t="shared" si="3"/>
        <v>2007</v>
      </c>
      <c r="N34" s="141"/>
      <c r="O34" s="141"/>
      <c r="P34" s="141"/>
      <c r="Q34" s="141"/>
      <c r="R34" s="141"/>
    </row>
    <row r="35" spans="1:18" ht="13.15" x14ac:dyDescent="0.25">
      <c r="A35" s="16"/>
      <c r="B35" s="16"/>
      <c r="C35" s="27">
        <v>5749</v>
      </c>
      <c r="D35" s="27">
        <v>3839</v>
      </c>
      <c r="E35" s="27">
        <v>15335</v>
      </c>
      <c r="F35" s="16">
        <v>24923</v>
      </c>
      <c r="G35" s="16">
        <f t="shared" si="4"/>
        <v>2008</v>
      </c>
      <c r="I35" s="329"/>
      <c r="J35" s="153">
        <f t="shared" si="0"/>
        <v>5749</v>
      </c>
      <c r="K35" s="153">
        <f t="shared" si="1"/>
        <v>3839</v>
      </c>
      <c r="L35" s="153">
        <f t="shared" si="2"/>
        <v>15335</v>
      </c>
      <c r="M35" s="140">
        <f t="shared" si="3"/>
        <v>2008</v>
      </c>
      <c r="N35" s="141"/>
      <c r="O35" s="141"/>
      <c r="P35" s="141"/>
      <c r="Q35" s="141"/>
      <c r="R35" s="141"/>
    </row>
    <row r="36" spans="1:18" ht="13.15" x14ac:dyDescent="0.25">
      <c r="A36" s="16"/>
      <c r="B36" s="16"/>
      <c r="C36" s="27">
        <v>7226</v>
      </c>
      <c r="D36" s="27">
        <v>2600</v>
      </c>
      <c r="E36" s="27">
        <v>15231</v>
      </c>
      <c r="F36" s="16">
        <v>25057</v>
      </c>
      <c r="G36" s="16">
        <f t="shared" si="4"/>
        <v>2009</v>
      </c>
      <c r="H36" s="132"/>
      <c r="I36" s="329"/>
      <c r="J36" s="153">
        <f t="shared" si="0"/>
        <v>7226</v>
      </c>
      <c r="K36" s="153">
        <f t="shared" si="1"/>
        <v>2600</v>
      </c>
      <c r="L36" s="153">
        <f t="shared" si="2"/>
        <v>15231</v>
      </c>
      <c r="M36" s="140">
        <f t="shared" si="3"/>
        <v>2009</v>
      </c>
      <c r="N36" s="141"/>
      <c r="O36" s="141"/>
      <c r="P36" s="141"/>
      <c r="Q36" s="141"/>
      <c r="R36" s="141"/>
    </row>
    <row r="37" spans="1:18" ht="13.15" x14ac:dyDescent="0.25">
      <c r="A37" s="16"/>
      <c r="B37" s="16"/>
      <c r="C37" s="16"/>
      <c r="D37" s="16"/>
      <c r="E37" s="16"/>
      <c r="F37" s="16"/>
      <c r="G37" s="16"/>
      <c r="I37" s="146"/>
      <c r="J37" s="153"/>
      <c r="K37" s="153"/>
      <c r="L37" s="153"/>
      <c r="M37" s="140"/>
      <c r="N37" s="141"/>
      <c r="O37" s="141"/>
      <c r="P37" s="141"/>
      <c r="Q37" s="141"/>
      <c r="R37" s="141"/>
    </row>
    <row r="38" spans="1:18" ht="12.7" customHeight="1" x14ac:dyDescent="0.25">
      <c r="A38" s="16"/>
      <c r="B38" s="20" t="s">
        <v>69</v>
      </c>
      <c r="C38" s="27">
        <v>2349</v>
      </c>
      <c r="D38" s="27">
        <v>717</v>
      </c>
      <c r="E38" s="27">
        <v>4739</v>
      </c>
      <c r="F38" s="16">
        <v>7805</v>
      </c>
      <c r="G38" s="16" t="str">
        <f t="shared" si="4"/>
        <v>2005*</v>
      </c>
      <c r="I38" s="329" t="str">
        <f>B38</f>
        <v>Yli 64 vuotta</v>
      </c>
      <c r="J38" s="153">
        <f t="shared" si="0"/>
        <v>2349</v>
      </c>
      <c r="K38" s="153">
        <f t="shared" si="1"/>
        <v>717</v>
      </c>
      <c r="L38" s="153">
        <f t="shared" si="2"/>
        <v>4739</v>
      </c>
      <c r="M38" s="140" t="str">
        <f t="shared" si="3"/>
        <v>2005*</v>
      </c>
      <c r="N38" s="141"/>
      <c r="O38" s="141"/>
      <c r="P38" s="141"/>
      <c r="Q38" s="141"/>
      <c r="R38" s="141"/>
    </row>
    <row r="39" spans="1:18" ht="13.15" x14ac:dyDescent="0.25">
      <c r="A39" s="16"/>
      <c r="B39" s="16"/>
      <c r="C39" s="27">
        <v>2467</v>
      </c>
      <c r="D39" s="27">
        <v>972</v>
      </c>
      <c r="E39" s="27">
        <v>4658</v>
      </c>
      <c r="F39" s="16">
        <v>8097</v>
      </c>
      <c r="G39" s="16">
        <f t="shared" si="4"/>
        <v>2006</v>
      </c>
      <c r="I39" s="329"/>
      <c r="J39" s="153">
        <f t="shared" si="0"/>
        <v>2467</v>
      </c>
      <c r="K39" s="153">
        <f t="shared" si="1"/>
        <v>972</v>
      </c>
      <c r="L39" s="153">
        <f t="shared" si="2"/>
        <v>4658</v>
      </c>
      <c r="M39" s="140">
        <f t="shared" si="3"/>
        <v>2006</v>
      </c>
      <c r="N39" s="141"/>
      <c r="O39" s="141"/>
      <c r="P39" s="141"/>
      <c r="Q39" s="141"/>
      <c r="R39" s="141"/>
    </row>
    <row r="40" spans="1:18" ht="13.15" x14ac:dyDescent="0.25">
      <c r="A40" s="16"/>
      <c r="B40" s="16"/>
      <c r="C40" s="27">
        <v>1711</v>
      </c>
      <c r="D40" s="27">
        <v>1001</v>
      </c>
      <c r="E40" s="27">
        <v>5446</v>
      </c>
      <c r="F40" s="16">
        <v>8158</v>
      </c>
      <c r="G40" s="16">
        <f t="shared" si="4"/>
        <v>2007</v>
      </c>
      <c r="I40" s="329"/>
      <c r="J40" s="153">
        <f t="shared" si="0"/>
        <v>1711</v>
      </c>
      <c r="K40" s="153">
        <f t="shared" si="1"/>
        <v>1001</v>
      </c>
      <c r="L40" s="153">
        <f t="shared" si="2"/>
        <v>5446</v>
      </c>
      <c r="M40" s="140">
        <f t="shared" si="3"/>
        <v>2007</v>
      </c>
      <c r="N40" s="141"/>
      <c r="O40" s="141"/>
      <c r="P40" s="141"/>
      <c r="Q40" s="141"/>
      <c r="R40" s="141"/>
    </row>
    <row r="41" spans="1:18" ht="13.15" x14ac:dyDescent="0.25">
      <c r="A41" s="16"/>
      <c r="B41" s="16"/>
      <c r="C41" s="27">
        <v>1738</v>
      </c>
      <c r="D41" s="27">
        <v>1284</v>
      </c>
      <c r="E41" s="27">
        <v>5502</v>
      </c>
      <c r="F41" s="16">
        <v>8524</v>
      </c>
      <c r="G41" s="16">
        <f t="shared" si="4"/>
        <v>2008</v>
      </c>
      <c r="I41" s="329"/>
      <c r="J41" s="153">
        <f t="shared" si="0"/>
        <v>1738</v>
      </c>
      <c r="K41" s="153">
        <f t="shared" si="1"/>
        <v>1284</v>
      </c>
      <c r="L41" s="153">
        <f t="shared" si="2"/>
        <v>5502</v>
      </c>
      <c r="M41" s="140">
        <f t="shared" si="3"/>
        <v>2008</v>
      </c>
      <c r="N41" s="141"/>
      <c r="O41" s="141"/>
      <c r="P41" s="141"/>
      <c r="Q41" s="141"/>
      <c r="R41" s="141"/>
    </row>
    <row r="42" spans="1:18" ht="13.15" x14ac:dyDescent="0.25">
      <c r="A42" s="16"/>
      <c r="B42" s="16"/>
      <c r="C42" s="27">
        <v>2303</v>
      </c>
      <c r="D42" s="27">
        <v>848</v>
      </c>
      <c r="E42" s="27">
        <v>5822</v>
      </c>
      <c r="F42" s="16">
        <v>8973</v>
      </c>
      <c r="G42" s="16">
        <f t="shared" si="4"/>
        <v>2009</v>
      </c>
      <c r="H42" s="132"/>
      <c r="I42" s="329"/>
      <c r="J42" s="153">
        <f t="shared" si="0"/>
        <v>2303</v>
      </c>
      <c r="K42" s="153">
        <f t="shared" si="1"/>
        <v>848</v>
      </c>
      <c r="L42" s="153">
        <f t="shared" si="2"/>
        <v>5822</v>
      </c>
      <c r="M42" s="140">
        <f t="shared" si="3"/>
        <v>2009</v>
      </c>
      <c r="N42" s="141"/>
      <c r="O42" s="141"/>
      <c r="P42" s="141"/>
      <c r="Q42" s="141"/>
      <c r="R42" s="141"/>
    </row>
    <row r="43" spans="1:18" ht="13.15" x14ac:dyDescent="0.25">
      <c r="A43" s="16"/>
      <c r="B43" s="16"/>
      <c r="C43" s="27"/>
      <c r="D43" s="27"/>
      <c r="E43" s="27"/>
      <c r="F43" s="16"/>
      <c r="G43" s="16"/>
      <c r="I43" s="146"/>
      <c r="J43" s="153"/>
      <c r="K43" s="153"/>
      <c r="L43" s="153"/>
      <c r="M43" s="140"/>
      <c r="N43" s="141"/>
      <c r="O43" s="141"/>
      <c r="P43" s="141"/>
      <c r="Q43" s="141"/>
      <c r="R43" s="141"/>
    </row>
    <row r="44" spans="1:18" ht="13.15" x14ac:dyDescent="0.25">
      <c r="A44" s="16"/>
      <c r="B44" s="20" t="s">
        <v>30</v>
      </c>
      <c r="C44" s="27">
        <v>1758</v>
      </c>
      <c r="D44" s="27">
        <v>538</v>
      </c>
      <c r="E44" s="27">
        <v>5324</v>
      </c>
      <c r="F44" s="16">
        <v>7620</v>
      </c>
      <c r="G44" s="16" t="str">
        <f t="shared" si="4"/>
        <v>2005*</v>
      </c>
      <c r="I44" s="329" t="str">
        <f>B44</f>
        <v>Ei tiedossa</v>
      </c>
      <c r="J44" s="153">
        <f t="shared" si="0"/>
        <v>1758</v>
      </c>
      <c r="K44" s="153">
        <f t="shared" si="1"/>
        <v>538</v>
      </c>
      <c r="L44" s="153">
        <f t="shared" si="2"/>
        <v>5324</v>
      </c>
      <c r="M44" s="140" t="str">
        <f t="shared" si="3"/>
        <v>2005*</v>
      </c>
      <c r="N44" s="141"/>
      <c r="O44" s="141"/>
      <c r="P44" s="141"/>
      <c r="Q44" s="141"/>
      <c r="R44" s="141"/>
    </row>
    <row r="45" spans="1:18" ht="13.15" x14ac:dyDescent="0.25">
      <c r="A45" s="16"/>
      <c r="B45" s="16"/>
      <c r="C45" s="27">
        <v>2702</v>
      </c>
      <c r="D45" s="27">
        <v>904</v>
      </c>
      <c r="E45" s="27">
        <v>6321</v>
      </c>
      <c r="F45" s="16">
        <v>9927</v>
      </c>
      <c r="G45" s="16">
        <f t="shared" si="4"/>
        <v>2006</v>
      </c>
      <c r="I45" s="329"/>
      <c r="J45" s="153">
        <f t="shared" si="0"/>
        <v>2702</v>
      </c>
      <c r="K45" s="153">
        <f t="shared" si="1"/>
        <v>904</v>
      </c>
      <c r="L45" s="153">
        <f t="shared" si="2"/>
        <v>6321</v>
      </c>
      <c r="M45" s="140">
        <f t="shared" si="3"/>
        <v>2006</v>
      </c>
      <c r="N45" s="141"/>
      <c r="O45" s="141"/>
      <c r="P45" s="141"/>
      <c r="Q45" s="141"/>
      <c r="R45" s="141"/>
    </row>
    <row r="46" spans="1:18" ht="13.15" x14ac:dyDescent="0.25">
      <c r="A46" s="16"/>
      <c r="B46" s="16"/>
      <c r="C46" s="27">
        <v>2199</v>
      </c>
      <c r="D46" s="27">
        <v>1034</v>
      </c>
      <c r="E46" s="27">
        <v>8518</v>
      </c>
      <c r="F46" s="16">
        <v>11751</v>
      </c>
      <c r="G46" s="16">
        <f t="shared" si="4"/>
        <v>2007</v>
      </c>
      <c r="I46" s="329"/>
      <c r="J46" s="153">
        <f t="shared" si="0"/>
        <v>2199</v>
      </c>
      <c r="K46" s="153">
        <f t="shared" si="1"/>
        <v>1034</v>
      </c>
      <c r="L46" s="153">
        <f t="shared" si="2"/>
        <v>8518</v>
      </c>
      <c r="M46" s="140">
        <f t="shared" si="3"/>
        <v>2007</v>
      </c>
      <c r="N46" s="141"/>
      <c r="O46" s="141"/>
      <c r="P46" s="141"/>
      <c r="Q46" s="141"/>
      <c r="R46" s="141"/>
    </row>
    <row r="47" spans="1:18" ht="13.15" x14ac:dyDescent="0.25">
      <c r="A47" s="16"/>
      <c r="B47" s="16"/>
      <c r="C47" s="27">
        <v>1789</v>
      </c>
      <c r="D47" s="27">
        <v>1183</v>
      </c>
      <c r="E47" s="27">
        <v>8288</v>
      </c>
      <c r="F47" s="16">
        <v>11260</v>
      </c>
      <c r="G47" s="16">
        <f t="shared" si="4"/>
        <v>2008</v>
      </c>
      <c r="I47" s="329"/>
      <c r="J47" s="153">
        <f t="shared" si="0"/>
        <v>1789</v>
      </c>
      <c r="K47" s="153">
        <f t="shared" si="1"/>
        <v>1183</v>
      </c>
      <c r="L47" s="153">
        <f t="shared" si="2"/>
        <v>8288</v>
      </c>
      <c r="M47" s="140">
        <f t="shared" si="3"/>
        <v>2008</v>
      </c>
      <c r="N47" s="141"/>
      <c r="O47" s="141"/>
      <c r="P47" s="141"/>
      <c r="Q47" s="141"/>
      <c r="R47" s="141"/>
    </row>
    <row r="48" spans="1:18" ht="13.15" x14ac:dyDescent="0.25">
      <c r="A48" s="16"/>
      <c r="B48" s="16"/>
      <c r="C48" s="27">
        <v>1870</v>
      </c>
      <c r="D48" s="27">
        <v>682</v>
      </c>
      <c r="E48" s="27">
        <v>5139</v>
      </c>
      <c r="F48" s="16">
        <v>7691</v>
      </c>
      <c r="G48" s="16">
        <f t="shared" si="4"/>
        <v>2009</v>
      </c>
      <c r="I48" s="329"/>
      <c r="J48" s="153">
        <f t="shared" si="0"/>
        <v>1870</v>
      </c>
      <c r="K48" s="153">
        <f t="shared" si="1"/>
        <v>682</v>
      </c>
      <c r="L48" s="153">
        <f t="shared" si="2"/>
        <v>5139</v>
      </c>
      <c r="M48" s="140">
        <f t="shared" si="3"/>
        <v>2009</v>
      </c>
      <c r="N48" s="141"/>
      <c r="O48" s="141"/>
      <c r="P48" s="141"/>
      <c r="Q48" s="141"/>
      <c r="R48" s="141"/>
    </row>
    <row r="49" spans="1:18" ht="13.15" x14ac:dyDescent="0.25">
      <c r="A49" s="16"/>
      <c r="B49" s="16"/>
      <c r="C49" s="27"/>
      <c r="D49" s="27"/>
      <c r="E49" s="27"/>
      <c r="F49" s="16"/>
      <c r="G49" s="16"/>
      <c r="I49" s="146"/>
      <c r="J49" s="153"/>
      <c r="K49" s="153"/>
      <c r="L49" s="153"/>
      <c r="M49" s="140"/>
      <c r="N49" s="141"/>
      <c r="O49" s="141"/>
      <c r="P49" s="141"/>
      <c r="Q49" s="141"/>
      <c r="R49" s="141"/>
    </row>
    <row r="50" spans="1:18" ht="13.15" x14ac:dyDescent="0.25">
      <c r="I50" s="6"/>
      <c r="J50" s="5"/>
      <c r="K50" s="5"/>
      <c r="L50" s="5"/>
      <c r="M50" s="31"/>
    </row>
    <row r="51" spans="1:18" s="24" customFormat="1" ht="13.15" x14ac:dyDescent="0.25">
      <c r="I51" s="43"/>
      <c r="J51" s="40"/>
      <c r="K51" s="40"/>
      <c r="L51" s="40"/>
      <c r="M51" s="38"/>
    </row>
    <row r="52" spans="1:18" ht="13.15" x14ac:dyDescent="0.25">
      <c r="A52" s="4" t="s">
        <v>70</v>
      </c>
      <c r="I52" s="6"/>
      <c r="J52" s="5"/>
      <c r="K52" s="5"/>
      <c r="L52" s="5"/>
      <c r="M52" s="31"/>
    </row>
    <row r="53" spans="1:18" ht="13.15" x14ac:dyDescent="0.25">
      <c r="I53" s="6"/>
      <c r="J53" s="5"/>
      <c r="K53" s="5"/>
      <c r="L53" s="5"/>
      <c r="M53" s="31"/>
    </row>
    <row r="54" spans="1:18" ht="13.15" x14ac:dyDescent="0.25">
      <c r="B54" s="42" t="s">
        <v>71</v>
      </c>
      <c r="I54" s="6"/>
      <c r="J54" s="5"/>
      <c r="K54" s="5"/>
      <c r="L54" s="5"/>
      <c r="M54" s="31"/>
    </row>
    <row r="55" spans="1:18" ht="13.15" x14ac:dyDescent="0.25">
      <c r="A55" s="17" t="s">
        <v>11</v>
      </c>
      <c r="B55" s="28"/>
      <c r="C55" s="17" t="s">
        <v>12</v>
      </c>
      <c r="D55" s="328">
        <v>40490</v>
      </c>
      <c r="E55" s="328"/>
      <c r="F55" s="16"/>
      <c r="G55" s="16"/>
      <c r="I55" s="8"/>
      <c r="J55" s="5"/>
      <c r="K55" s="5"/>
      <c r="L55" s="5"/>
      <c r="M55" s="31"/>
    </row>
    <row r="56" spans="1:18" ht="40.549999999999997" customHeight="1" x14ac:dyDescent="0.25">
      <c r="A56" s="16"/>
      <c r="B56" s="33" t="s">
        <v>72</v>
      </c>
      <c r="C56" s="22" t="s">
        <v>61</v>
      </c>
      <c r="D56" s="22" t="s">
        <v>62</v>
      </c>
      <c r="E56" s="22" t="s">
        <v>63</v>
      </c>
      <c r="F56" s="16" t="s">
        <v>8</v>
      </c>
      <c r="G56" s="16" t="s">
        <v>16</v>
      </c>
      <c r="I56" s="138" t="str">
        <f>B56</f>
        <v>Kuljetta-jan suku-puoli</v>
      </c>
      <c r="J56" s="149" t="str">
        <f>C56</f>
        <v>Luminen ja jäinen</v>
      </c>
      <c r="K56" s="149" t="str">
        <f>D56</f>
        <v>Vetinen</v>
      </c>
      <c r="L56" s="149" t="str">
        <f>E56</f>
        <v>Paljas, kuiva</v>
      </c>
      <c r="M56" s="140" t="s">
        <v>18</v>
      </c>
      <c r="N56" s="141"/>
      <c r="O56" s="141"/>
      <c r="P56" s="141"/>
      <c r="Q56" s="141"/>
      <c r="R56" s="141"/>
    </row>
    <row r="57" spans="1:18" ht="13.15" x14ac:dyDescent="0.25">
      <c r="A57" s="16"/>
      <c r="B57" s="16"/>
      <c r="C57" s="27"/>
      <c r="D57" s="27"/>
      <c r="E57" s="27"/>
      <c r="F57" s="16"/>
      <c r="G57" s="16"/>
      <c r="I57" s="147"/>
      <c r="J57" s="139"/>
      <c r="K57" s="139"/>
      <c r="L57" s="139"/>
      <c r="M57" s="143"/>
      <c r="N57" s="141"/>
      <c r="O57" s="141"/>
      <c r="P57" s="141"/>
      <c r="Q57" s="141"/>
      <c r="R57" s="141"/>
    </row>
    <row r="58" spans="1:18" ht="13.15" x14ac:dyDescent="0.25">
      <c r="A58" s="16"/>
      <c r="B58" s="334" t="s">
        <v>73</v>
      </c>
      <c r="C58" s="27">
        <v>21445</v>
      </c>
      <c r="D58" s="27">
        <v>6534</v>
      </c>
      <c r="E58" s="27">
        <v>38840</v>
      </c>
      <c r="F58" s="16">
        <v>66819</v>
      </c>
      <c r="G58" s="16" t="s">
        <v>20</v>
      </c>
      <c r="H58" s="132">
        <f>100*SUM(F58:F62)/SUM(F58:F68)</f>
        <v>71.962481415684607</v>
      </c>
      <c r="I58" s="329" t="str">
        <f>B58</f>
        <v>Mies</v>
      </c>
      <c r="J58" s="153">
        <f>C58</f>
        <v>21445</v>
      </c>
      <c r="K58" s="153">
        <f>D58</f>
        <v>6534</v>
      </c>
      <c r="L58" s="153">
        <f>E58</f>
        <v>38840</v>
      </c>
      <c r="M58" s="140" t="str">
        <f>G58</f>
        <v>2005*</v>
      </c>
      <c r="N58" s="141"/>
      <c r="O58" s="141"/>
      <c r="P58" s="141"/>
      <c r="Q58" s="141"/>
      <c r="R58" s="141"/>
    </row>
    <row r="59" spans="1:18" ht="13.15" x14ac:dyDescent="0.25">
      <c r="A59" s="16"/>
      <c r="B59" s="334"/>
      <c r="C59" s="27">
        <v>21744</v>
      </c>
      <c r="D59" s="27">
        <v>7650</v>
      </c>
      <c r="E59" s="27">
        <v>36594</v>
      </c>
      <c r="F59" s="16">
        <v>65988</v>
      </c>
      <c r="G59" s="16">
        <v>2006</v>
      </c>
      <c r="I59" s="329"/>
      <c r="J59" s="153">
        <f t="shared" ref="J59:L62" si="5">C59</f>
        <v>21744</v>
      </c>
      <c r="K59" s="153">
        <f t="shared" si="5"/>
        <v>7650</v>
      </c>
      <c r="L59" s="153">
        <f t="shared" si="5"/>
        <v>36594</v>
      </c>
      <c r="M59" s="140">
        <f t="shared" ref="M59:M74" si="6">G59</f>
        <v>2006</v>
      </c>
      <c r="N59" s="141"/>
      <c r="O59" s="141"/>
      <c r="P59" s="141"/>
      <c r="Q59" s="141"/>
      <c r="R59" s="141"/>
    </row>
    <row r="60" spans="1:18" ht="13.15" x14ac:dyDescent="0.25">
      <c r="A60" s="16"/>
      <c r="B60" s="334"/>
      <c r="C60" s="27">
        <v>14949</v>
      </c>
      <c r="D60" s="27">
        <v>8185</v>
      </c>
      <c r="E60" s="27">
        <v>41682</v>
      </c>
      <c r="F60" s="16">
        <v>64816</v>
      </c>
      <c r="G60" s="16">
        <v>2007</v>
      </c>
      <c r="I60" s="329"/>
      <c r="J60" s="153">
        <f t="shared" si="5"/>
        <v>14949</v>
      </c>
      <c r="K60" s="153">
        <f t="shared" si="5"/>
        <v>8185</v>
      </c>
      <c r="L60" s="153">
        <f t="shared" si="5"/>
        <v>41682</v>
      </c>
      <c r="M60" s="140">
        <f t="shared" si="6"/>
        <v>2007</v>
      </c>
      <c r="N60" s="141"/>
      <c r="O60" s="141"/>
      <c r="P60" s="141"/>
      <c r="Q60" s="141"/>
      <c r="R60" s="141"/>
    </row>
    <row r="61" spans="1:18" ht="13.15" x14ac:dyDescent="0.25">
      <c r="A61" s="16"/>
      <c r="B61" s="334"/>
      <c r="C61" s="27">
        <v>14772</v>
      </c>
      <c r="D61" s="27">
        <v>9297</v>
      </c>
      <c r="E61" s="27">
        <v>40029</v>
      </c>
      <c r="F61" s="16">
        <v>64098</v>
      </c>
      <c r="G61" s="16">
        <v>2008</v>
      </c>
      <c r="I61" s="329"/>
      <c r="J61" s="153">
        <f t="shared" si="5"/>
        <v>14772</v>
      </c>
      <c r="K61" s="153">
        <f t="shared" si="5"/>
        <v>9297</v>
      </c>
      <c r="L61" s="153">
        <f t="shared" si="5"/>
        <v>40029</v>
      </c>
      <c r="M61" s="140">
        <f t="shared" si="6"/>
        <v>2008</v>
      </c>
      <c r="N61" s="141"/>
      <c r="O61" s="141"/>
      <c r="P61" s="141"/>
      <c r="Q61" s="141"/>
      <c r="R61" s="141"/>
    </row>
    <row r="62" spans="1:18" ht="13.15" x14ac:dyDescent="0.25">
      <c r="A62" s="16"/>
      <c r="B62" s="334"/>
      <c r="C62" s="27">
        <v>17722</v>
      </c>
      <c r="D62" s="27">
        <v>6325</v>
      </c>
      <c r="E62" s="27">
        <v>37078</v>
      </c>
      <c r="F62" s="16">
        <v>61125</v>
      </c>
      <c r="G62" s="16">
        <v>2009</v>
      </c>
      <c r="I62" s="329"/>
      <c r="J62" s="153">
        <f t="shared" si="5"/>
        <v>17722</v>
      </c>
      <c r="K62" s="153">
        <f t="shared" si="5"/>
        <v>6325</v>
      </c>
      <c r="L62" s="153">
        <f t="shared" si="5"/>
        <v>37078</v>
      </c>
      <c r="M62" s="140">
        <f t="shared" si="6"/>
        <v>2009</v>
      </c>
      <c r="N62" s="141"/>
      <c r="O62" s="141"/>
      <c r="P62" s="141"/>
      <c r="Q62" s="141"/>
      <c r="R62" s="141"/>
    </row>
    <row r="63" spans="1:18" ht="13.15" x14ac:dyDescent="0.25">
      <c r="A63" s="16"/>
      <c r="B63" s="20"/>
      <c r="C63" s="27"/>
      <c r="D63" s="27"/>
      <c r="E63" s="27"/>
      <c r="F63" s="16"/>
      <c r="G63" s="16"/>
      <c r="I63" s="146"/>
      <c r="J63" s="153"/>
      <c r="K63" s="153"/>
      <c r="L63" s="153"/>
      <c r="M63" s="140"/>
      <c r="N63" s="141"/>
      <c r="O63" s="141"/>
      <c r="P63" s="141"/>
      <c r="Q63" s="141"/>
      <c r="R63" s="141"/>
    </row>
    <row r="64" spans="1:18" ht="13.15" x14ac:dyDescent="0.25">
      <c r="A64" s="16"/>
      <c r="B64" s="334" t="s">
        <v>74</v>
      </c>
      <c r="C64" s="27">
        <v>7875</v>
      </c>
      <c r="D64" s="27">
        <v>2434</v>
      </c>
      <c r="E64" s="27">
        <v>14380</v>
      </c>
      <c r="F64" s="16">
        <v>24689</v>
      </c>
      <c r="G64" s="16" t="str">
        <f>G58</f>
        <v>2005*</v>
      </c>
      <c r="I64" s="329" t="str">
        <f>B64</f>
        <v>Nainen</v>
      </c>
      <c r="J64" s="153">
        <f>C64</f>
        <v>7875</v>
      </c>
      <c r="K64" s="153">
        <f>D64</f>
        <v>2434</v>
      </c>
      <c r="L64" s="153">
        <f>E64</f>
        <v>14380</v>
      </c>
      <c r="M64" s="140" t="str">
        <f t="shared" si="6"/>
        <v>2005*</v>
      </c>
      <c r="N64" s="141"/>
      <c r="O64" s="141"/>
      <c r="P64" s="141"/>
      <c r="Q64" s="141"/>
      <c r="R64" s="141"/>
    </row>
    <row r="65" spans="1:18" ht="13.15" x14ac:dyDescent="0.25">
      <c r="A65" s="16"/>
      <c r="B65" s="334"/>
      <c r="C65" s="27">
        <v>8167</v>
      </c>
      <c r="D65" s="27">
        <v>3079</v>
      </c>
      <c r="E65" s="27">
        <v>13655</v>
      </c>
      <c r="F65" s="16">
        <v>24901</v>
      </c>
      <c r="G65" s="16">
        <f t="shared" ref="G65:G74" si="7">G59</f>
        <v>2006</v>
      </c>
      <c r="I65" s="329"/>
      <c r="J65" s="153">
        <f t="shared" ref="J65:L68" si="8">C65</f>
        <v>8167</v>
      </c>
      <c r="K65" s="153">
        <f t="shared" si="8"/>
        <v>3079</v>
      </c>
      <c r="L65" s="153">
        <f t="shared" si="8"/>
        <v>13655</v>
      </c>
      <c r="M65" s="140">
        <f t="shared" si="6"/>
        <v>2006</v>
      </c>
      <c r="N65" s="141"/>
      <c r="O65" s="141"/>
      <c r="P65" s="141"/>
      <c r="Q65" s="141"/>
      <c r="R65" s="141"/>
    </row>
    <row r="66" spans="1:18" ht="13.15" x14ac:dyDescent="0.25">
      <c r="A66" s="16"/>
      <c r="B66" s="334"/>
      <c r="C66" s="27">
        <v>5696</v>
      </c>
      <c r="D66" s="27">
        <v>3297</v>
      </c>
      <c r="E66" s="27">
        <v>16156</v>
      </c>
      <c r="F66" s="16">
        <v>25149</v>
      </c>
      <c r="G66" s="16">
        <f t="shared" si="7"/>
        <v>2007</v>
      </c>
      <c r="I66" s="329"/>
      <c r="J66" s="153">
        <f t="shared" si="8"/>
        <v>5696</v>
      </c>
      <c r="K66" s="153">
        <f t="shared" si="8"/>
        <v>3297</v>
      </c>
      <c r="L66" s="153">
        <f t="shared" si="8"/>
        <v>16156</v>
      </c>
      <c r="M66" s="140">
        <f t="shared" si="6"/>
        <v>2007</v>
      </c>
      <c r="N66" s="141"/>
      <c r="O66" s="141"/>
      <c r="P66" s="141"/>
      <c r="Q66" s="141"/>
      <c r="R66" s="141"/>
    </row>
    <row r="67" spans="1:18" ht="13.15" x14ac:dyDescent="0.25">
      <c r="A67" s="16"/>
      <c r="B67" s="334"/>
      <c r="C67" s="27">
        <v>5591</v>
      </c>
      <c r="D67" s="27">
        <v>4055</v>
      </c>
      <c r="E67" s="27">
        <v>15871</v>
      </c>
      <c r="F67" s="16">
        <v>25517</v>
      </c>
      <c r="G67" s="16">
        <f t="shared" si="7"/>
        <v>2008</v>
      </c>
      <c r="I67" s="329"/>
      <c r="J67" s="153">
        <f t="shared" si="8"/>
        <v>5591</v>
      </c>
      <c r="K67" s="153">
        <f t="shared" si="8"/>
        <v>4055</v>
      </c>
      <c r="L67" s="153">
        <f t="shared" si="8"/>
        <v>15871</v>
      </c>
      <c r="M67" s="140">
        <f t="shared" si="6"/>
        <v>2008</v>
      </c>
      <c r="N67" s="141"/>
      <c r="O67" s="141"/>
      <c r="P67" s="141"/>
      <c r="Q67" s="141"/>
      <c r="R67" s="141"/>
    </row>
    <row r="68" spans="1:18" ht="13.15" x14ac:dyDescent="0.25">
      <c r="A68" s="16"/>
      <c r="B68" s="334"/>
      <c r="C68" s="27">
        <v>7163</v>
      </c>
      <c r="D68" s="27">
        <v>2738</v>
      </c>
      <c r="E68" s="27">
        <v>15628</v>
      </c>
      <c r="F68" s="16">
        <v>25529</v>
      </c>
      <c r="G68" s="16">
        <f t="shared" si="7"/>
        <v>2009</v>
      </c>
      <c r="I68" s="329"/>
      <c r="J68" s="153">
        <f t="shared" si="8"/>
        <v>7163</v>
      </c>
      <c r="K68" s="153">
        <f t="shared" si="8"/>
        <v>2738</v>
      </c>
      <c r="L68" s="153">
        <f t="shared" si="8"/>
        <v>15628</v>
      </c>
      <c r="M68" s="140">
        <f t="shared" si="6"/>
        <v>2009</v>
      </c>
      <c r="N68" s="141"/>
      <c r="O68" s="141"/>
      <c r="P68" s="141"/>
      <c r="Q68" s="141"/>
      <c r="R68" s="141"/>
    </row>
    <row r="69" spans="1:18" ht="13.15" x14ac:dyDescent="0.25">
      <c r="A69" s="16"/>
      <c r="B69" s="20"/>
      <c r="C69" s="27"/>
      <c r="D69" s="27"/>
      <c r="E69" s="27"/>
      <c r="F69" s="16"/>
      <c r="G69" s="16"/>
      <c r="I69" s="146"/>
      <c r="J69" s="153"/>
      <c r="K69" s="153"/>
      <c r="L69" s="153"/>
      <c r="M69" s="140"/>
      <c r="N69" s="141"/>
      <c r="O69" s="141"/>
      <c r="P69" s="141"/>
      <c r="Q69" s="141"/>
      <c r="R69" s="141"/>
    </row>
    <row r="70" spans="1:18" ht="13.15" x14ac:dyDescent="0.25">
      <c r="A70" s="16"/>
      <c r="B70" s="20" t="s">
        <v>30</v>
      </c>
      <c r="C70" s="27">
        <v>6</v>
      </c>
      <c r="D70" s="27">
        <v>2</v>
      </c>
      <c r="E70" s="27">
        <v>22</v>
      </c>
      <c r="F70" s="16">
        <v>30</v>
      </c>
      <c r="G70" s="16" t="str">
        <f t="shared" si="7"/>
        <v>2005*</v>
      </c>
      <c r="I70" s="329" t="str">
        <f>B70</f>
        <v>Ei tiedossa</v>
      </c>
      <c r="J70" s="153">
        <f>C70</f>
        <v>6</v>
      </c>
      <c r="K70" s="153">
        <f>D70</f>
        <v>2</v>
      </c>
      <c r="L70" s="153">
        <f>E70</f>
        <v>22</v>
      </c>
      <c r="M70" s="140" t="str">
        <f t="shared" si="6"/>
        <v>2005*</v>
      </c>
      <c r="N70" s="141"/>
      <c r="O70" s="141"/>
      <c r="P70" s="141"/>
      <c r="Q70" s="141"/>
      <c r="R70" s="141"/>
    </row>
    <row r="71" spans="1:18" ht="13.15" x14ac:dyDescent="0.25">
      <c r="A71" s="16"/>
      <c r="B71" s="20"/>
      <c r="C71" s="27">
        <v>88</v>
      </c>
      <c r="D71" s="27">
        <v>88</v>
      </c>
      <c r="E71" s="27">
        <v>207</v>
      </c>
      <c r="F71" s="16">
        <v>383</v>
      </c>
      <c r="G71" s="16">
        <f t="shared" si="7"/>
        <v>2006</v>
      </c>
      <c r="I71" s="329"/>
      <c r="J71" s="153">
        <f t="shared" ref="J71:L74" si="9">C71</f>
        <v>88</v>
      </c>
      <c r="K71" s="153">
        <f t="shared" si="9"/>
        <v>88</v>
      </c>
      <c r="L71" s="153">
        <f t="shared" si="9"/>
        <v>207</v>
      </c>
      <c r="M71" s="140">
        <f t="shared" si="6"/>
        <v>2006</v>
      </c>
      <c r="N71" s="141"/>
      <c r="O71" s="141"/>
      <c r="P71" s="141"/>
      <c r="Q71" s="141"/>
      <c r="R71" s="141"/>
    </row>
    <row r="72" spans="1:18" ht="13.15" x14ac:dyDescent="0.25">
      <c r="A72" s="16"/>
      <c r="B72" s="20"/>
      <c r="C72" s="27">
        <v>178</v>
      </c>
      <c r="D72" s="27">
        <v>35</v>
      </c>
      <c r="E72" s="27">
        <v>89</v>
      </c>
      <c r="F72" s="16">
        <v>302</v>
      </c>
      <c r="G72" s="16">
        <f t="shared" si="7"/>
        <v>2007</v>
      </c>
      <c r="I72" s="329"/>
      <c r="J72" s="153">
        <f t="shared" si="9"/>
        <v>178</v>
      </c>
      <c r="K72" s="153">
        <f t="shared" si="9"/>
        <v>35</v>
      </c>
      <c r="L72" s="153">
        <f t="shared" si="9"/>
        <v>89</v>
      </c>
      <c r="M72" s="140">
        <f t="shared" si="6"/>
        <v>2007</v>
      </c>
      <c r="N72" s="141"/>
      <c r="O72" s="141"/>
      <c r="P72" s="141"/>
      <c r="Q72" s="141"/>
      <c r="R72" s="141"/>
    </row>
    <row r="73" spans="1:18" ht="13.15" x14ac:dyDescent="0.25">
      <c r="A73" s="16"/>
      <c r="B73" s="20"/>
      <c r="C73" s="27">
        <v>4</v>
      </c>
      <c r="D73" s="27">
        <v>3</v>
      </c>
      <c r="E73" s="27">
        <v>17</v>
      </c>
      <c r="F73" s="16">
        <v>24</v>
      </c>
      <c r="G73" s="16">
        <f t="shared" si="7"/>
        <v>2008</v>
      </c>
      <c r="I73" s="329"/>
      <c r="J73" s="153">
        <f t="shared" si="9"/>
        <v>4</v>
      </c>
      <c r="K73" s="153">
        <f t="shared" si="9"/>
        <v>3</v>
      </c>
      <c r="L73" s="153">
        <f t="shared" si="9"/>
        <v>17</v>
      </c>
      <c r="M73" s="140">
        <f t="shared" si="6"/>
        <v>2008</v>
      </c>
      <c r="N73" s="141"/>
      <c r="O73" s="141"/>
      <c r="P73" s="141"/>
      <c r="Q73" s="141"/>
      <c r="R73" s="141"/>
    </row>
    <row r="74" spans="1:18" ht="13.15" x14ac:dyDescent="0.25">
      <c r="A74" s="16"/>
      <c r="B74" s="20"/>
      <c r="C74" s="27">
        <v>5</v>
      </c>
      <c r="D74" s="27">
        <v>2</v>
      </c>
      <c r="E74" s="27">
        <v>23</v>
      </c>
      <c r="F74" s="16">
        <v>30</v>
      </c>
      <c r="G74" s="16">
        <f t="shared" si="7"/>
        <v>2009</v>
      </c>
      <c r="I74" s="329"/>
      <c r="J74" s="153">
        <f t="shared" si="9"/>
        <v>5</v>
      </c>
      <c r="K74" s="153">
        <f t="shared" si="9"/>
        <v>2</v>
      </c>
      <c r="L74" s="153">
        <f t="shared" si="9"/>
        <v>23</v>
      </c>
      <c r="M74" s="140">
        <f t="shared" si="6"/>
        <v>2009</v>
      </c>
      <c r="N74" s="141"/>
      <c r="O74" s="141"/>
      <c r="P74" s="141"/>
      <c r="Q74" s="141"/>
      <c r="R74" s="141"/>
    </row>
    <row r="75" spans="1:18" ht="13.15" x14ac:dyDescent="0.25">
      <c r="B75" s="7" t="s">
        <v>75</v>
      </c>
      <c r="C75" s="5">
        <f>100*SUM(C58:C62)/SUM(F58:F62)</f>
        <v>28.07282729226938</v>
      </c>
      <c r="D75" s="5">
        <f>100*SUM(D58:D62)/SUM(F58:F62)</f>
        <v>11.767530029797488</v>
      </c>
      <c r="E75" s="5">
        <f>100*SUM(E58:E62)/SUM(F58:F62)</f>
        <v>60.159642677933135</v>
      </c>
      <c r="I75" s="8"/>
      <c r="J75" s="5"/>
      <c r="K75" s="5"/>
      <c r="L75" s="5"/>
      <c r="M75" s="31"/>
    </row>
    <row r="76" spans="1:18" ht="13.15" x14ac:dyDescent="0.25">
      <c r="B76" s="7" t="s">
        <v>76</v>
      </c>
      <c r="C76" s="5">
        <f>100*SUM(C64:C68)/SUM(F64:F68)</f>
        <v>27.421393647891243</v>
      </c>
      <c r="D76" s="5">
        <f>100*SUM(D64:D68)/SUM(F64:F68)</f>
        <v>12.40449974162261</v>
      </c>
      <c r="E76" s="5">
        <f>100*SUM(E64:E68)/SUM(F64:F68)</f>
        <v>60.174106610486149</v>
      </c>
      <c r="I76" s="6"/>
      <c r="J76" s="5"/>
      <c r="K76" s="5"/>
      <c r="L76" s="5"/>
      <c r="M76" s="31"/>
    </row>
    <row r="77" spans="1:18" s="24" customFormat="1" ht="13.15" x14ac:dyDescent="0.25">
      <c r="B77" s="39"/>
      <c r="C77" s="40"/>
      <c r="D77" s="40"/>
      <c r="E77" s="40"/>
      <c r="I77" s="43"/>
      <c r="J77" s="40"/>
      <c r="K77" s="40"/>
      <c r="L77" s="40"/>
      <c r="M77" s="38"/>
    </row>
    <row r="78" spans="1:18" ht="13.15" x14ac:dyDescent="0.25">
      <c r="B78" s="7"/>
      <c r="C78" s="5"/>
      <c r="D78" s="5"/>
      <c r="E78" s="5"/>
      <c r="I78" s="6"/>
      <c r="J78" s="5"/>
      <c r="K78" s="5"/>
      <c r="L78" s="5"/>
      <c r="M78" s="31"/>
    </row>
    <row r="79" spans="1:18" ht="13.15" x14ac:dyDescent="0.25">
      <c r="A79" s="4" t="s">
        <v>77</v>
      </c>
      <c r="B79" s="7"/>
      <c r="C79" s="5"/>
      <c r="D79" s="5"/>
      <c r="E79" s="5"/>
      <c r="I79" s="6"/>
      <c r="J79" s="5"/>
      <c r="K79" s="5"/>
      <c r="L79" s="5"/>
      <c r="M79" s="31"/>
    </row>
    <row r="83" spans="1:29" x14ac:dyDescent="0.25">
      <c r="G83" t="s">
        <v>78</v>
      </c>
    </row>
    <row r="84" spans="1:29" ht="13.15" x14ac:dyDescent="0.25">
      <c r="B84" s="42" t="s">
        <v>79</v>
      </c>
    </row>
    <row r="85" spans="1:29" ht="13.15" x14ac:dyDescent="0.25">
      <c r="A85" s="17" t="s">
        <v>11</v>
      </c>
      <c r="B85" s="28"/>
      <c r="C85" s="17" t="s">
        <v>12</v>
      </c>
      <c r="D85" s="328">
        <v>40490</v>
      </c>
      <c r="E85" s="328"/>
      <c r="F85" s="16"/>
    </row>
    <row r="86" spans="1:29" ht="47.6" x14ac:dyDescent="0.25">
      <c r="A86" s="16"/>
      <c r="B86" s="33" t="s">
        <v>44</v>
      </c>
      <c r="C86" s="22" t="s">
        <v>17</v>
      </c>
      <c r="D86" s="22" t="s">
        <v>15</v>
      </c>
      <c r="E86" s="27" t="s">
        <v>8</v>
      </c>
      <c r="F86" s="16" t="s">
        <v>16</v>
      </c>
      <c r="T86" s="138" t="s">
        <v>44</v>
      </c>
      <c r="U86" s="139" t="str">
        <f>C86</f>
        <v>Muut kuin henkilö-vahingot</v>
      </c>
      <c r="V86" s="139" t="s">
        <v>15</v>
      </c>
      <c r="W86" s="140" t="s">
        <v>18</v>
      </c>
      <c r="X86" s="141"/>
      <c r="Y86" s="141"/>
      <c r="Z86" s="141"/>
      <c r="AA86" s="141"/>
      <c r="AB86" s="141"/>
      <c r="AC86" s="141"/>
    </row>
    <row r="87" spans="1:29" ht="13.15" x14ac:dyDescent="0.25">
      <c r="A87" s="16"/>
      <c r="B87" s="17"/>
      <c r="C87" s="16"/>
      <c r="D87" s="16"/>
      <c r="E87" s="16"/>
      <c r="F87" s="16"/>
      <c r="T87" s="147"/>
      <c r="U87" s="139"/>
      <c r="V87" s="139"/>
      <c r="W87" s="143"/>
      <c r="X87" s="141"/>
      <c r="Y87" s="141"/>
      <c r="Z87" s="141"/>
      <c r="AA87" s="141"/>
      <c r="AB87" s="141"/>
      <c r="AC87" s="141"/>
    </row>
    <row r="88" spans="1:29" ht="13.15" x14ac:dyDescent="0.25">
      <c r="A88" s="16"/>
      <c r="B88" s="333" t="s">
        <v>80</v>
      </c>
      <c r="C88" s="27">
        <v>1218</v>
      </c>
      <c r="D88" s="27">
        <v>228</v>
      </c>
      <c r="E88" s="27">
        <v>1446</v>
      </c>
      <c r="F88" s="30" t="s">
        <v>20</v>
      </c>
      <c r="G88">
        <f>100*SUM(E88:E92)/E$129</f>
        <v>19.552700163646282</v>
      </c>
      <c r="T88" s="329" t="s">
        <v>48</v>
      </c>
      <c r="U88" s="145">
        <f>C88</f>
        <v>1218</v>
      </c>
      <c r="V88" s="145">
        <f>D88</f>
        <v>228</v>
      </c>
      <c r="W88" s="140" t="str">
        <f>F88</f>
        <v>2005*</v>
      </c>
      <c r="X88" s="141"/>
      <c r="Y88" s="141"/>
      <c r="Z88" s="141"/>
      <c r="AA88" s="141"/>
      <c r="AB88" s="141"/>
      <c r="AC88" s="141"/>
    </row>
    <row r="89" spans="1:29" ht="13.15" x14ac:dyDescent="0.25">
      <c r="A89" s="16"/>
      <c r="B89" s="333"/>
      <c r="C89" s="27">
        <v>1023</v>
      </c>
      <c r="D89" s="27">
        <v>189</v>
      </c>
      <c r="E89" s="27">
        <v>1212</v>
      </c>
      <c r="F89" s="16">
        <v>2006</v>
      </c>
      <c r="T89" s="329"/>
      <c r="U89" s="145">
        <f t="shared" ref="U89:U128" si="10">C89</f>
        <v>1023</v>
      </c>
      <c r="V89" s="145">
        <f t="shared" ref="V89:V128" si="11">D89</f>
        <v>189</v>
      </c>
      <c r="W89" s="140">
        <f t="shared" ref="W89:W128" si="12">F89</f>
        <v>2006</v>
      </c>
      <c r="X89" s="141"/>
      <c r="Y89" s="141"/>
      <c r="Z89" s="141"/>
      <c r="AA89" s="141"/>
      <c r="AB89" s="141"/>
      <c r="AC89" s="141"/>
    </row>
    <row r="90" spans="1:29" ht="13.15" x14ac:dyDescent="0.25">
      <c r="A90" s="16"/>
      <c r="B90" s="333"/>
      <c r="C90" s="27">
        <v>979</v>
      </c>
      <c r="D90" s="27">
        <v>196</v>
      </c>
      <c r="E90" s="27">
        <v>1175</v>
      </c>
      <c r="F90" s="16">
        <v>2007</v>
      </c>
      <c r="T90" s="329"/>
      <c r="U90" s="145">
        <f t="shared" si="10"/>
        <v>979</v>
      </c>
      <c r="V90" s="145">
        <f t="shared" si="11"/>
        <v>196</v>
      </c>
      <c r="W90" s="140">
        <f t="shared" si="12"/>
        <v>2007</v>
      </c>
      <c r="X90" s="141"/>
      <c r="Y90" s="141"/>
      <c r="Z90" s="141"/>
      <c r="AA90" s="141"/>
      <c r="AB90" s="141"/>
      <c r="AC90" s="141"/>
    </row>
    <row r="91" spans="1:29" ht="13.15" x14ac:dyDescent="0.25">
      <c r="A91" s="16"/>
      <c r="B91" s="333"/>
      <c r="C91" s="27">
        <v>1013</v>
      </c>
      <c r="D91" s="27">
        <v>219</v>
      </c>
      <c r="E91" s="27">
        <v>1232</v>
      </c>
      <c r="F91" s="16">
        <v>2008</v>
      </c>
      <c r="T91" s="329"/>
      <c r="U91" s="145">
        <f t="shared" si="10"/>
        <v>1013</v>
      </c>
      <c r="V91" s="145">
        <f t="shared" si="11"/>
        <v>219</v>
      </c>
      <c r="W91" s="140">
        <f t="shared" si="12"/>
        <v>2008</v>
      </c>
      <c r="X91" s="141"/>
      <c r="Y91" s="141"/>
      <c r="Z91" s="141"/>
      <c r="AA91" s="141"/>
      <c r="AB91" s="141"/>
      <c r="AC91" s="141"/>
    </row>
    <row r="92" spans="1:29" ht="13.15" x14ac:dyDescent="0.25">
      <c r="A92" s="16"/>
      <c r="B92" s="333"/>
      <c r="C92" s="27">
        <v>1138</v>
      </c>
      <c r="D92" s="27">
        <v>249</v>
      </c>
      <c r="E92" s="27">
        <v>1387</v>
      </c>
      <c r="F92" s="16">
        <v>2009</v>
      </c>
      <c r="T92" s="329"/>
      <c r="U92" s="145">
        <f t="shared" si="10"/>
        <v>1138</v>
      </c>
      <c r="V92" s="145">
        <f t="shared" si="11"/>
        <v>249</v>
      </c>
      <c r="W92" s="140">
        <f t="shared" si="12"/>
        <v>2009</v>
      </c>
      <c r="X92" s="141"/>
      <c r="Y92" s="141"/>
      <c r="Z92" s="141"/>
      <c r="AA92" s="141"/>
      <c r="AB92" s="141"/>
      <c r="AC92" s="141"/>
    </row>
    <row r="93" spans="1:29" ht="13.15" x14ac:dyDescent="0.25">
      <c r="A93" s="16"/>
      <c r="B93" s="21"/>
      <c r="C93" s="27"/>
      <c r="D93" s="27"/>
      <c r="E93" s="27"/>
      <c r="F93" s="16"/>
      <c r="T93" s="146"/>
      <c r="U93" s="145"/>
      <c r="V93" s="145"/>
      <c r="W93" s="140"/>
      <c r="X93" s="141"/>
      <c r="Y93" s="141"/>
      <c r="Z93" s="141"/>
      <c r="AA93" s="141"/>
      <c r="AB93" s="141"/>
      <c r="AC93" s="141"/>
    </row>
    <row r="94" spans="1:29" ht="13.15" x14ac:dyDescent="0.25">
      <c r="A94" s="16"/>
      <c r="B94" s="333" t="s">
        <v>49</v>
      </c>
      <c r="C94" s="27">
        <v>966</v>
      </c>
      <c r="D94" s="27">
        <v>289</v>
      </c>
      <c r="E94" s="27">
        <v>1255</v>
      </c>
      <c r="F94" s="16" t="str">
        <f>F88</f>
        <v>2005*</v>
      </c>
      <c r="G94">
        <f>100*SUM(E94:E98)/E$129</f>
        <v>15.664585732468634</v>
      </c>
      <c r="T94" s="329" t="s">
        <v>49</v>
      </c>
      <c r="U94" s="145">
        <f t="shared" si="10"/>
        <v>966</v>
      </c>
      <c r="V94" s="145">
        <f t="shared" si="11"/>
        <v>289</v>
      </c>
      <c r="W94" s="140" t="str">
        <f t="shared" si="12"/>
        <v>2005*</v>
      </c>
      <c r="X94" s="141"/>
      <c r="Y94" s="141"/>
      <c r="Z94" s="141"/>
      <c r="AA94" s="141"/>
      <c r="AB94" s="141"/>
      <c r="AC94" s="141"/>
    </row>
    <row r="95" spans="1:29" ht="13.15" x14ac:dyDescent="0.25">
      <c r="A95" s="16"/>
      <c r="B95" s="333"/>
      <c r="C95" s="27">
        <v>786</v>
      </c>
      <c r="D95" s="27">
        <v>259</v>
      </c>
      <c r="E95" s="27">
        <v>1045</v>
      </c>
      <c r="F95" s="16">
        <f t="shared" ref="F95:F128" si="13">F89</f>
        <v>2006</v>
      </c>
      <c r="T95" s="329"/>
      <c r="U95" s="145">
        <f t="shared" si="10"/>
        <v>786</v>
      </c>
      <c r="V95" s="145">
        <f t="shared" si="11"/>
        <v>259</v>
      </c>
      <c r="W95" s="140">
        <f t="shared" si="12"/>
        <v>2006</v>
      </c>
      <c r="X95" s="141"/>
      <c r="Y95" s="141"/>
      <c r="Z95" s="141"/>
      <c r="AA95" s="141"/>
      <c r="AB95" s="141"/>
      <c r="AC95" s="141"/>
    </row>
    <row r="96" spans="1:29" ht="13.15" x14ac:dyDescent="0.25">
      <c r="A96" s="16"/>
      <c r="B96" s="333"/>
      <c r="C96" s="27">
        <v>693</v>
      </c>
      <c r="D96" s="27">
        <v>215</v>
      </c>
      <c r="E96" s="27">
        <v>908</v>
      </c>
      <c r="F96" s="16">
        <f t="shared" si="13"/>
        <v>2007</v>
      </c>
      <c r="T96" s="329"/>
      <c r="U96" s="145">
        <f t="shared" si="10"/>
        <v>693</v>
      </c>
      <c r="V96" s="145">
        <f t="shared" si="11"/>
        <v>215</v>
      </c>
      <c r="W96" s="140">
        <f t="shared" si="12"/>
        <v>2007</v>
      </c>
      <c r="X96" s="141"/>
      <c r="Y96" s="141"/>
      <c r="Z96" s="141"/>
      <c r="AA96" s="141"/>
      <c r="AB96" s="141"/>
      <c r="AC96" s="141"/>
    </row>
    <row r="97" spans="1:29" ht="13.15" x14ac:dyDescent="0.25">
      <c r="A97" s="16"/>
      <c r="B97" s="333"/>
      <c r="C97" s="27">
        <v>695</v>
      </c>
      <c r="D97" s="27">
        <v>256</v>
      </c>
      <c r="E97" s="27">
        <v>951</v>
      </c>
      <c r="F97" s="16">
        <f t="shared" si="13"/>
        <v>2008</v>
      </c>
      <c r="T97" s="329"/>
      <c r="U97" s="145">
        <f t="shared" si="10"/>
        <v>695</v>
      </c>
      <c r="V97" s="145">
        <f t="shared" si="11"/>
        <v>256</v>
      </c>
      <c r="W97" s="140">
        <f t="shared" si="12"/>
        <v>2008</v>
      </c>
      <c r="X97" s="141"/>
      <c r="Y97" s="141"/>
      <c r="Z97" s="141"/>
      <c r="AA97" s="141"/>
      <c r="AB97" s="141"/>
      <c r="AC97" s="141"/>
    </row>
    <row r="98" spans="1:29" ht="13.15" x14ac:dyDescent="0.25">
      <c r="A98" s="16"/>
      <c r="B98" s="333"/>
      <c r="C98" s="27">
        <v>722</v>
      </c>
      <c r="D98" s="27">
        <v>288</v>
      </c>
      <c r="E98" s="27">
        <v>1010</v>
      </c>
      <c r="F98" s="16">
        <f t="shared" si="13"/>
        <v>2009</v>
      </c>
      <c r="T98" s="329"/>
      <c r="U98" s="145">
        <f t="shared" si="10"/>
        <v>722</v>
      </c>
      <c r="V98" s="145">
        <f t="shared" si="11"/>
        <v>288</v>
      </c>
      <c r="W98" s="140">
        <f t="shared" si="12"/>
        <v>2009</v>
      </c>
      <c r="X98" s="141"/>
      <c r="Y98" s="141"/>
      <c r="Z98" s="141"/>
      <c r="AA98" s="141"/>
      <c r="AB98" s="141"/>
      <c r="AC98" s="141"/>
    </row>
    <row r="99" spans="1:29" ht="13.15" x14ac:dyDescent="0.25">
      <c r="A99" s="16"/>
      <c r="B99" s="21"/>
      <c r="C99" s="27"/>
      <c r="D99" s="27"/>
      <c r="E99" s="27"/>
      <c r="F99" s="16"/>
      <c r="T99" s="146"/>
      <c r="U99" s="145"/>
      <c r="V99" s="145"/>
      <c r="W99" s="140"/>
      <c r="X99" s="141"/>
      <c r="Y99" s="141"/>
      <c r="Z99" s="141"/>
      <c r="AA99" s="141"/>
      <c r="AB99" s="141"/>
      <c r="AC99" s="141"/>
    </row>
    <row r="100" spans="1:29" ht="13.15" x14ac:dyDescent="0.25">
      <c r="A100" s="16"/>
      <c r="B100" s="333" t="s">
        <v>50</v>
      </c>
      <c r="C100" s="27">
        <v>215</v>
      </c>
      <c r="D100" s="27">
        <v>69</v>
      </c>
      <c r="E100" s="27">
        <v>284</v>
      </c>
      <c r="F100" s="16" t="str">
        <f t="shared" si="13"/>
        <v>2005*</v>
      </c>
      <c r="G100">
        <f>100*SUM(E100:E104)/E$129</f>
        <v>3.2668646584641494</v>
      </c>
      <c r="T100" s="329" t="s">
        <v>51</v>
      </c>
      <c r="U100" s="145">
        <f t="shared" si="10"/>
        <v>215</v>
      </c>
      <c r="V100" s="145">
        <f t="shared" si="11"/>
        <v>69</v>
      </c>
      <c r="W100" s="140" t="str">
        <f t="shared" si="12"/>
        <v>2005*</v>
      </c>
      <c r="X100" s="141"/>
      <c r="Y100" s="141"/>
      <c r="Z100" s="141"/>
      <c r="AA100" s="141"/>
      <c r="AB100" s="141"/>
      <c r="AC100" s="141"/>
    </row>
    <row r="101" spans="1:29" ht="13.15" x14ac:dyDescent="0.25">
      <c r="A101" s="16"/>
      <c r="B101" s="333"/>
      <c r="C101" s="27">
        <v>168</v>
      </c>
      <c r="D101" s="27">
        <v>58</v>
      </c>
      <c r="E101" s="27">
        <v>226</v>
      </c>
      <c r="F101" s="16">
        <f t="shared" si="13"/>
        <v>2006</v>
      </c>
      <c r="T101" s="329"/>
      <c r="U101" s="145">
        <f t="shared" si="10"/>
        <v>168</v>
      </c>
      <c r="V101" s="145">
        <f t="shared" si="11"/>
        <v>58</v>
      </c>
      <c r="W101" s="140">
        <f t="shared" si="12"/>
        <v>2006</v>
      </c>
      <c r="X101" s="141"/>
      <c r="Y101" s="141"/>
      <c r="Z101" s="141"/>
      <c r="AA101" s="141"/>
      <c r="AB101" s="141"/>
      <c r="AC101" s="141"/>
    </row>
    <row r="102" spans="1:29" ht="13.15" x14ac:dyDescent="0.25">
      <c r="A102" s="16"/>
      <c r="B102" s="333"/>
      <c r="C102" s="27">
        <v>138</v>
      </c>
      <c r="D102" s="27">
        <v>55</v>
      </c>
      <c r="E102" s="27">
        <v>193</v>
      </c>
      <c r="F102" s="16">
        <f t="shared" si="13"/>
        <v>2007</v>
      </c>
      <c r="T102" s="329"/>
      <c r="U102" s="145">
        <f t="shared" si="10"/>
        <v>138</v>
      </c>
      <c r="V102" s="145">
        <f t="shared" si="11"/>
        <v>55</v>
      </c>
      <c r="W102" s="140">
        <f t="shared" si="12"/>
        <v>2007</v>
      </c>
      <c r="X102" s="141"/>
      <c r="Y102" s="141"/>
      <c r="Z102" s="141"/>
      <c r="AA102" s="141"/>
      <c r="AB102" s="141"/>
      <c r="AC102" s="141"/>
    </row>
    <row r="103" spans="1:29" ht="13.15" x14ac:dyDescent="0.25">
      <c r="A103" s="16"/>
      <c r="B103" s="333"/>
      <c r="C103" s="27">
        <v>124</v>
      </c>
      <c r="D103" s="27">
        <v>61</v>
      </c>
      <c r="E103" s="27">
        <v>185</v>
      </c>
      <c r="F103" s="16">
        <f t="shared" si="13"/>
        <v>2008</v>
      </c>
      <c r="T103" s="329"/>
      <c r="U103" s="145">
        <f t="shared" si="10"/>
        <v>124</v>
      </c>
      <c r="V103" s="145">
        <f t="shared" si="11"/>
        <v>61</v>
      </c>
      <c r="W103" s="140">
        <f t="shared" si="12"/>
        <v>2008</v>
      </c>
      <c r="X103" s="141"/>
      <c r="Y103" s="141"/>
      <c r="Z103" s="141"/>
      <c r="AA103" s="141"/>
      <c r="AB103" s="141"/>
      <c r="AC103" s="141"/>
    </row>
    <row r="104" spans="1:29" ht="13.15" x14ac:dyDescent="0.25">
      <c r="A104" s="16"/>
      <c r="B104" s="333"/>
      <c r="C104" s="27">
        <v>137</v>
      </c>
      <c r="D104" s="27">
        <v>53</v>
      </c>
      <c r="E104" s="27">
        <v>190</v>
      </c>
      <c r="F104" s="16">
        <f t="shared" si="13"/>
        <v>2009</v>
      </c>
      <c r="T104" s="329"/>
      <c r="U104" s="145">
        <f t="shared" si="10"/>
        <v>137</v>
      </c>
      <c r="V104" s="145">
        <f t="shared" si="11"/>
        <v>53</v>
      </c>
      <c r="W104" s="140">
        <f t="shared" si="12"/>
        <v>2009</v>
      </c>
      <c r="X104" s="141"/>
      <c r="Y104" s="141"/>
      <c r="Z104" s="141"/>
      <c r="AA104" s="141"/>
      <c r="AB104" s="141"/>
      <c r="AC104" s="141"/>
    </row>
    <row r="105" spans="1:29" ht="13.15" x14ac:dyDescent="0.25">
      <c r="A105" s="16"/>
      <c r="B105" s="21"/>
      <c r="C105" s="27"/>
      <c r="D105" s="27"/>
      <c r="E105" s="27"/>
      <c r="F105" s="16"/>
      <c r="T105" s="146"/>
      <c r="U105" s="145"/>
      <c r="V105" s="145"/>
      <c r="W105" s="140"/>
      <c r="X105" s="141"/>
      <c r="Y105" s="141"/>
      <c r="Z105" s="141"/>
      <c r="AA105" s="141"/>
      <c r="AB105" s="141"/>
      <c r="AC105" s="141"/>
    </row>
    <row r="106" spans="1:29" ht="13.15" x14ac:dyDescent="0.25">
      <c r="A106" s="16"/>
      <c r="B106" s="333" t="s">
        <v>52</v>
      </c>
      <c r="C106" s="27">
        <v>97</v>
      </c>
      <c r="D106" s="27">
        <v>409</v>
      </c>
      <c r="E106" s="27">
        <v>506</v>
      </c>
      <c r="F106" s="16" t="str">
        <f t="shared" si="13"/>
        <v>2005*</v>
      </c>
      <c r="G106">
        <f>100*SUM(E106:E110)/E$129</f>
        <v>7.2277107703497183</v>
      </c>
      <c r="T106" s="329" t="s">
        <v>81</v>
      </c>
      <c r="U106" s="145">
        <f t="shared" si="10"/>
        <v>97</v>
      </c>
      <c r="V106" s="145">
        <f t="shared" si="11"/>
        <v>409</v>
      </c>
      <c r="W106" s="140" t="str">
        <f t="shared" si="12"/>
        <v>2005*</v>
      </c>
      <c r="X106" s="141"/>
      <c r="Y106" s="141"/>
      <c r="Z106" s="141"/>
      <c r="AA106" s="141"/>
      <c r="AB106" s="141"/>
      <c r="AC106" s="141"/>
    </row>
    <row r="107" spans="1:29" ht="13.15" x14ac:dyDescent="0.25">
      <c r="A107" s="16"/>
      <c r="B107" s="333"/>
      <c r="C107" s="27">
        <v>74</v>
      </c>
      <c r="D107" s="27">
        <v>369</v>
      </c>
      <c r="E107" s="27">
        <v>443</v>
      </c>
      <c r="F107" s="16">
        <f t="shared" si="13"/>
        <v>2006</v>
      </c>
      <c r="T107" s="329"/>
      <c r="U107" s="145">
        <f t="shared" si="10"/>
        <v>74</v>
      </c>
      <c r="V107" s="145">
        <f t="shared" si="11"/>
        <v>369</v>
      </c>
      <c r="W107" s="140">
        <f t="shared" si="12"/>
        <v>2006</v>
      </c>
      <c r="X107" s="141"/>
      <c r="Y107" s="141"/>
      <c r="Z107" s="141"/>
      <c r="AA107" s="141"/>
      <c r="AB107" s="141"/>
      <c r="AC107" s="141"/>
    </row>
    <row r="108" spans="1:29" ht="13.15" x14ac:dyDescent="0.25">
      <c r="A108" s="16"/>
      <c r="B108" s="333"/>
      <c r="C108" s="27">
        <v>92</v>
      </c>
      <c r="D108" s="27">
        <v>322</v>
      </c>
      <c r="E108" s="27">
        <v>414</v>
      </c>
      <c r="F108" s="16">
        <f t="shared" si="13"/>
        <v>2007</v>
      </c>
      <c r="T108" s="329"/>
      <c r="U108" s="145">
        <f t="shared" si="10"/>
        <v>92</v>
      </c>
      <c r="V108" s="145">
        <f t="shared" si="11"/>
        <v>322</v>
      </c>
      <c r="W108" s="140">
        <f t="shared" si="12"/>
        <v>2007</v>
      </c>
      <c r="X108" s="141"/>
      <c r="Y108" s="141"/>
      <c r="Z108" s="141"/>
      <c r="AA108" s="141"/>
      <c r="AB108" s="141"/>
      <c r="AC108" s="141"/>
    </row>
    <row r="109" spans="1:29" ht="13.15" x14ac:dyDescent="0.25">
      <c r="A109" s="16"/>
      <c r="B109" s="333"/>
      <c r="C109" s="27">
        <v>66</v>
      </c>
      <c r="D109" s="27">
        <v>399</v>
      </c>
      <c r="E109" s="27">
        <v>465</v>
      </c>
      <c r="F109" s="16">
        <f t="shared" si="13"/>
        <v>2008</v>
      </c>
      <c r="T109" s="329"/>
      <c r="U109" s="145">
        <f t="shared" si="10"/>
        <v>66</v>
      </c>
      <c r="V109" s="145">
        <f t="shared" si="11"/>
        <v>399</v>
      </c>
      <c r="W109" s="140">
        <f t="shared" si="12"/>
        <v>2008</v>
      </c>
      <c r="X109" s="141"/>
      <c r="Y109" s="141"/>
      <c r="Z109" s="141"/>
      <c r="AA109" s="141"/>
      <c r="AB109" s="141"/>
      <c r="AC109" s="141"/>
    </row>
    <row r="110" spans="1:29" ht="13.15" x14ac:dyDescent="0.25">
      <c r="A110" s="16"/>
      <c r="B110" s="333"/>
      <c r="C110" s="27">
        <v>81</v>
      </c>
      <c r="D110" s="27">
        <v>476</v>
      </c>
      <c r="E110" s="27">
        <v>557</v>
      </c>
      <c r="F110" s="16">
        <f t="shared" si="13"/>
        <v>2009</v>
      </c>
      <c r="T110" s="329"/>
      <c r="U110" s="145">
        <f t="shared" si="10"/>
        <v>81</v>
      </c>
      <c r="V110" s="145">
        <f t="shared" si="11"/>
        <v>476</v>
      </c>
      <c r="W110" s="140">
        <f t="shared" si="12"/>
        <v>2009</v>
      </c>
      <c r="X110" s="141"/>
      <c r="Y110" s="141"/>
      <c r="Z110" s="141"/>
      <c r="AA110" s="141"/>
      <c r="AB110" s="141"/>
      <c r="AC110" s="141"/>
    </row>
    <row r="111" spans="1:29" ht="13.15" x14ac:dyDescent="0.25">
      <c r="A111" s="16"/>
      <c r="B111" s="21"/>
      <c r="C111" s="27"/>
      <c r="D111" s="27"/>
      <c r="E111" s="27"/>
      <c r="F111" s="16"/>
      <c r="T111" s="146"/>
      <c r="U111" s="145"/>
      <c r="V111" s="145"/>
      <c r="W111" s="140"/>
      <c r="X111" s="141"/>
      <c r="Y111" s="141"/>
      <c r="Z111" s="141"/>
      <c r="AA111" s="141"/>
      <c r="AB111" s="141"/>
      <c r="AC111" s="141"/>
    </row>
    <row r="112" spans="1:29" ht="13.15" x14ac:dyDescent="0.25">
      <c r="A112" s="16"/>
      <c r="B112" s="333" t="s">
        <v>53</v>
      </c>
      <c r="C112" s="27">
        <v>1792</v>
      </c>
      <c r="D112" s="27">
        <v>33</v>
      </c>
      <c r="E112" s="27">
        <v>1825</v>
      </c>
      <c r="F112" s="16" t="str">
        <f t="shared" si="13"/>
        <v>2005*</v>
      </c>
      <c r="G112">
        <f>100*SUM(E112:E116)/E$129</f>
        <v>25.253045639129645</v>
      </c>
      <c r="T112" s="329" t="s">
        <v>53</v>
      </c>
      <c r="U112" s="145">
        <f t="shared" si="10"/>
        <v>1792</v>
      </c>
      <c r="V112" s="145">
        <f t="shared" si="11"/>
        <v>33</v>
      </c>
      <c r="W112" s="140" t="str">
        <f t="shared" si="12"/>
        <v>2005*</v>
      </c>
      <c r="X112" s="141"/>
      <c r="Y112" s="141"/>
      <c r="Z112" s="141"/>
      <c r="AA112" s="141"/>
      <c r="AB112" s="141"/>
      <c r="AC112" s="141"/>
    </row>
    <row r="113" spans="1:29" ht="13.15" x14ac:dyDescent="0.25">
      <c r="A113" s="16"/>
      <c r="B113" s="333"/>
      <c r="C113" s="27">
        <v>1590</v>
      </c>
      <c r="D113" s="27">
        <v>28</v>
      </c>
      <c r="E113" s="27">
        <v>1618</v>
      </c>
      <c r="F113" s="16">
        <f t="shared" si="13"/>
        <v>2006</v>
      </c>
      <c r="T113" s="329"/>
      <c r="U113" s="145">
        <f t="shared" si="10"/>
        <v>1590</v>
      </c>
      <c r="V113" s="145">
        <f t="shared" si="11"/>
        <v>28</v>
      </c>
      <c r="W113" s="140">
        <f t="shared" si="12"/>
        <v>2006</v>
      </c>
      <c r="X113" s="141"/>
      <c r="Y113" s="141"/>
      <c r="Z113" s="141"/>
      <c r="AA113" s="141"/>
      <c r="AB113" s="141"/>
      <c r="AC113" s="141"/>
    </row>
    <row r="114" spans="1:29" ht="13.15" x14ac:dyDescent="0.25">
      <c r="A114" s="16"/>
      <c r="B114" s="333"/>
      <c r="C114" s="27">
        <v>1580</v>
      </c>
      <c r="D114" s="27">
        <v>24</v>
      </c>
      <c r="E114" s="27">
        <v>1604</v>
      </c>
      <c r="F114" s="16">
        <f t="shared" si="13"/>
        <v>2007</v>
      </c>
      <c r="T114" s="329"/>
      <c r="U114" s="145">
        <f t="shared" si="10"/>
        <v>1580</v>
      </c>
      <c r="V114" s="145">
        <f t="shared" si="11"/>
        <v>24</v>
      </c>
      <c r="W114" s="140">
        <f t="shared" si="12"/>
        <v>2007</v>
      </c>
      <c r="X114" s="141"/>
      <c r="Y114" s="141"/>
      <c r="Z114" s="141"/>
      <c r="AA114" s="141"/>
      <c r="AB114" s="141"/>
      <c r="AC114" s="141"/>
    </row>
    <row r="115" spans="1:29" ht="13.15" x14ac:dyDescent="0.25">
      <c r="A115" s="16"/>
      <c r="B115" s="333"/>
      <c r="C115" s="27">
        <v>1589</v>
      </c>
      <c r="D115" s="27">
        <v>18</v>
      </c>
      <c r="E115" s="27">
        <v>1607</v>
      </c>
      <c r="F115" s="16">
        <f t="shared" si="13"/>
        <v>2008</v>
      </c>
      <c r="T115" s="329"/>
      <c r="U115" s="145">
        <f t="shared" si="10"/>
        <v>1589</v>
      </c>
      <c r="V115" s="145">
        <f t="shared" si="11"/>
        <v>18</v>
      </c>
      <c r="W115" s="140">
        <f t="shared" si="12"/>
        <v>2008</v>
      </c>
      <c r="X115" s="141"/>
      <c r="Y115" s="141"/>
      <c r="Z115" s="141"/>
      <c r="AA115" s="141"/>
      <c r="AB115" s="141"/>
      <c r="AC115" s="141"/>
    </row>
    <row r="116" spans="1:29" ht="13.15" x14ac:dyDescent="0.25">
      <c r="A116" s="16"/>
      <c r="B116" s="333"/>
      <c r="C116" s="27">
        <v>1664</v>
      </c>
      <c r="D116" s="27">
        <v>15</v>
      </c>
      <c r="E116" s="27">
        <v>1679</v>
      </c>
      <c r="F116" s="16">
        <f t="shared" si="13"/>
        <v>2009</v>
      </c>
      <c r="T116" s="329"/>
      <c r="U116" s="145">
        <f t="shared" si="10"/>
        <v>1664</v>
      </c>
      <c r="V116" s="145">
        <f t="shared" si="11"/>
        <v>15</v>
      </c>
      <c r="W116" s="140">
        <f t="shared" si="12"/>
        <v>2009</v>
      </c>
      <c r="X116" s="141"/>
      <c r="Y116" s="141"/>
      <c r="Z116" s="141"/>
      <c r="AA116" s="141"/>
      <c r="AB116" s="141"/>
      <c r="AC116" s="141"/>
    </row>
    <row r="117" spans="1:29" ht="13.15" x14ac:dyDescent="0.25">
      <c r="A117" s="16"/>
      <c r="B117" s="21"/>
      <c r="C117" s="27"/>
      <c r="D117" s="27"/>
      <c r="E117" s="27"/>
      <c r="F117" s="16"/>
      <c r="T117" s="146"/>
      <c r="U117" s="145"/>
      <c r="V117" s="145"/>
      <c r="W117" s="140"/>
      <c r="X117" s="141"/>
      <c r="Y117" s="141"/>
      <c r="Z117" s="141"/>
      <c r="AA117" s="141"/>
      <c r="AB117" s="141"/>
      <c r="AC117" s="141"/>
    </row>
    <row r="118" spans="1:29" ht="13.15" x14ac:dyDescent="0.25">
      <c r="A118" s="16"/>
      <c r="B118" s="333" t="s">
        <v>54</v>
      </c>
      <c r="C118" s="27">
        <v>21</v>
      </c>
      <c r="D118" s="27">
        <v>105</v>
      </c>
      <c r="E118" s="27">
        <v>126</v>
      </c>
      <c r="F118" s="16" t="str">
        <f t="shared" si="13"/>
        <v>2005*</v>
      </c>
      <c r="G118">
        <f>100*SUM(E118:E122)/E$129</f>
        <v>1.7758652039517546</v>
      </c>
      <c r="T118" s="329" t="s">
        <v>54</v>
      </c>
      <c r="U118" s="145">
        <f t="shared" si="10"/>
        <v>21</v>
      </c>
      <c r="V118" s="145">
        <f t="shared" si="11"/>
        <v>105</v>
      </c>
      <c r="W118" s="140" t="str">
        <f t="shared" si="12"/>
        <v>2005*</v>
      </c>
      <c r="X118" s="141"/>
      <c r="Y118" s="141"/>
      <c r="Z118" s="141"/>
      <c r="AA118" s="141"/>
      <c r="AB118" s="141"/>
      <c r="AC118" s="141"/>
    </row>
    <row r="119" spans="1:29" ht="13.15" x14ac:dyDescent="0.25">
      <c r="A119" s="16"/>
      <c r="B119" s="333"/>
      <c r="C119" s="27">
        <v>17</v>
      </c>
      <c r="D119" s="27">
        <v>97</v>
      </c>
      <c r="E119" s="27">
        <v>114</v>
      </c>
      <c r="F119" s="16">
        <f t="shared" si="13"/>
        <v>2006</v>
      </c>
      <c r="T119" s="329"/>
      <c r="U119" s="145">
        <f t="shared" si="10"/>
        <v>17</v>
      </c>
      <c r="V119" s="145">
        <f t="shared" si="11"/>
        <v>97</v>
      </c>
      <c r="W119" s="140">
        <f t="shared" si="12"/>
        <v>2006</v>
      </c>
      <c r="X119" s="141"/>
      <c r="Y119" s="141"/>
      <c r="Z119" s="141"/>
      <c r="AA119" s="141"/>
      <c r="AB119" s="141"/>
      <c r="AC119" s="141"/>
    </row>
    <row r="120" spans="1:29" ht="13.15" x14ac:dyDescent="0.25">
      <c r="A120" s="16"/>
      <c r="B120" s="333"/>
      <c r="C120" s="27">
        <v>11</v>
      </c>
      <c r="D120" s="27">
        <v>67</v>
      </c>
      <c r="E120" s="27">
        <v>78</v>
      </c>
      <c r="F120" s="16">
        <f t="shared" si="13"/>
        <v>2007</v>
      </c>
      <c r="T120" s="329"/>
      <c r="U120" s="145">
        <f t="shared" si="10"/>
        <v>11</v>
      </c>
      <c r="V120" s="145">
        <f t="shared" si="11"/>
        <v>67</v>
      </c>
      <c r="W120" s="140">
        <f t="shared" si="12"/>
        <v>2007</v>
      </c>
      <c r="X120" s="141"/>
      <c r="Y120" s="141"/>
      <c r="Z120" s="141"/>
      <c r="AA120" s="141"/>
      <c r="AB120" s="141"/>
      <c r="AC120" s="141"/>
    </row>
    <row r="121" spans="1:29" ht="13.15" x14ac:dyDescent="0.25">
      <c r="A121" s="16"/>
      <c r="B121" s="333"/>
      <c r="C121" s="27">
        <v>30</v>
      </c>
      <c r="D121" s="27">
        <v>113</v>
      </c>
      <c r="E121" s="27">
        <v>143</v>
      </c>
      <c r="F121" s="16">
        <f t="shared" si="13"/>
        <v>2008</v>
      </c>
      <c r="T121" s="329"/>
      <c r="U121" s="145">
        <f t="shared" si="10"/>
        <v>30</v>
      </c>
      <c r="V121" s="145">
        <f t="shared" si="11"/>
        <v>113</v>
      </c>
      <c r="W121" s="140">
        <f t="shared" si="12"/>
        <v>2008</v>
      </c>
      <c r="X121" s="141"/>
      <c r="Y121" s="141"/>
      <c r="Z121" s="141"/>
      <c r="AA121" s="141"/>
      <c r="AB121" s="141"/>
      <c r="AC121" s="141"/>
    </row>
    <row r="122" spans="1:29" ht="13.15" x14ac:dyDescent="0.25">
      <c r="A122" s="16"/>
      <c r="B122" s="333"/>
      <c r="C122" s="27">
        <v>24</v>
      </c>
      <c r="D122" s="27">
        <v>101</v>
      </c>
      <c r="E122" s="27">
        <v>125</v>
      </c>
      <c r="F122" s="16">
        <f t="shared" si="13"/>
        <v>2009</v>
      </c>
      <c r="T122" s="329"/>
      <c r="U122" s="145">
        <f t="shared" si="10"/>
        <v>24</v>
      </c>
      <c r="V122" s="145">
        <f t="shared" si="11"/>
        <v>101</v>
      </c>
      <c r="W122" s="140">
        <f t="shared" si="12"/>
        <v>2009</v>
      </c>
      <c r="X122" s="141"/>
      <c r="Y122" s="141"/>
      <c r="Z122" s="141"/>
      <c r="AA122" s="141"/>
      <c r="AB122" s="141"/>
      <c r="AC122" s="141"/>
    </row>
    <row r="123" spans="1:29" ht="13.15" x14ac:dyDescent="0.25">
      <c r="A123" s="16"/>
      <c r="B123" s="21"/>
      <c r="C123" s="27"/>
      <c r="D123" s="27"/>
      <c r="E123" s="27"/>
      <c r="F123" s="16"/>
      <c r="T123" s="146"/>
      <c r="U123" s="145"/>
      <c r="V123" s="145"/>
      <c r="W123" s="140"/>
      <c r="X123" s="141"/>
      <c r="Y123" s="141"/>
      <c r="Z123" s="141"/>
      <c r="AA123" s="141"/>
      <c r="AB123" s="141"/>
      <c r="AC123" s="141"/>
    </row>
    <row r="124" spans="1:29" ht="13.15" x14ac:dyDescent="0.25">
      <c r="A124" s="16"/>
      <c r="B124" s="41" t="s">
        <v>55</v>
      </c>
      <c r="C124" s="27">
        <v>1191</v>
      </c>
      <c r="D124" s="27">
        <v>545</v>
      </c>
      <c r="E124" s="27">
        <v>1736</v>
      </c>
      <c r="F124" s="16" t="str">
        <f t="shared" si="13"/>
        <v>2005*</v>
      </c>
      <c r="G124">
        <f>100*SUM(E124:E128)/E$129</f>
        <v>27.259227831989818</v>
      </c>
      <c r="T124" s="329" t="s">
        <v>55</v>
      </c>
      <c r="U124" s="145">
        <f t="shared" si="10"/>
        <v>1191</v>
      </c>
      <c r="V124" s="145">
        <f t="shared" si="11"/>
        <v>545</v>
      </c>
      <c r="W124" s="140" t="str">
        <f t="shared" si="12"/>
        <v>2005*</v>
      </c>
      <c r="X124" s="141"/>
      <c r="Y124" s="141"/>
      <c r="Z124" s="141"/>
      <c r="AA124" s="141"/>
      <c r="AB124" s="141"/>
      <c r="AC124" s="141"/>
    </row>
    <row r="125" spans="1:29" ht="13.15" x14ac:dyDescent="0.25">
      <c r="A125" s="16"/>
      <c r="B125" s="41"/>
      <c r="C125" s="27">
        <v>1022</v>
      </c>
      <c r="D125" s="27">
        <v>612</v>
      </c>
      <c r="E125" s="27">
        <v>1634</v>
      </c>
      <c r="F125" s="16">
        <f t="shared" si="13"/>
        <v>2006</v>
      </c>
      <c r="T125" s="329"/>
      <c r="U125" s="145">
        <f t="shared" si="10"/>
        <v>1022</v>
      </c>
      <c r="V125" s="145">
        <f t="shared" si="11"/>
        <v>612</v>
      </c>
      <c r="W125" s="140">
        <f t="shared" si="12"/>
        <v>2006</v>
      </c>
      <c r="X125" s="141"/>
      <c r="Y125" s="141"/>
      <c r="Z125" s="141"/>
      <c r="AA125" s="141"/>
      <c r="AB125" s="141"/>
      <c r="AC125" s="141"/>
    </row>
    <row r="126" spans="1:29" ht="13.15" x14ac:dyDescent="0.25">
      <c r="A126" s="16"/>
      <c r="B126" s="20"/>
      <c r="C126" s="27">
        <v>977</v>
      </c>
      <c r="D126" s="27">
        <v>604</v>
      </c>
      <c r="E126" s="27">
        <v>1581</v>
      </c>
      <c r="F126" s="16">
        <f t="shared" si="13"/>
        <v>2007</v>
      </c>
      <c r="I126" s="6"/>
      <c r="J126" s="5"/>
      <c r="K126" s="5"/>
      <c r="L126" s="5"/>
      <c r="M126" s="31"/>
      <c r="T126" s="329"/>
      <c r="U126" s="145">
        <f t="shared" si="10"/>
        <v>977</v>
      </c>
      <c r="V126" s="145">
        <f t="shared" si="11"/>
        <v>604</v>
      </c>
      <c r="W126" s="140">
        <f t="shared" si="12"/>
        <v>2007</v>
      </c>
      <c r="X126" s="141"/>
      <c r="Y126" s="141"/>
      <c r="Z126" s="141"/>
      <c r="AA126" s="141"/>
      <c r="AB126" s="141"/>
      <c r="AC126" s="141"/>
    </row>
    <row r="127" spans="1:29" ht="13.15" x14ac:dyDescent="0.25">
      <c r="A127" s="16"/>
      <c r="B127" s="20"/>
      <c r="C127" s="27">
        <v>1178</v>
      </c>
      <c r="D127" s="27">
        <v>774</v>
      </c>
      <c r="E127" s="27">
        <v>1952</v>
      </c>
      <c r="F127" s="16">
        <f t="shared" si="13"/>
        <v>2008</v>
      </c>
      <c r="I127" s="8"/>
      <c r="J127" s="5"/>
      <c r="K127" s="5"/>
      <c r="L127" s="5"/>
      <c r="M127" s="31"/>
      <c r="T127" s="329"/>
      <c r="U127" s="145">
        <f t="shared" si="10"/>
        <v>1178</v>
      </c>
      <c r="V127" s="145">
        <f t="shared" si="11"/>
        <v>774</v>
      </c>
      <c r="W127" s="140">
        <f t="shared" si="12"/>
        <v>2008</v>
      </c>
      <c r="X127" s="141"/>
      <c r="Y127" s="141"/>
      <c r="Z127" s="141"/>
      <c r="AA127" s="141"/>
      <c r="AB127" s="141"/>
      <c r="AC127" s="141"/>
    </row>
    <row r="128" spans="1:29" ht="13.15" x14ac:dyDescent="0.25">
      <c r="A128" s="16"/>
      <c r="B128" s="20"/>
      <c r="C128" s="27">
        <v>1209</v>
      </c>
      <c r="D128" s="27">
        <v>883</v>
      </c>
      <c r="E128" s="27">
        <v>2092</v>
      </c>
      <c r="F128" s="16">
        <f t="shared" si="13"/>
        <v>2009</v>
      </c>
      <c r="I128" s="6"/>
      <c r="J128" s="5"/>
      <c r="K128" s="5"/>
      <c r="L128" s="5"/>
      <c r="M128" s="31"/>
      <c r="T128" s="329"/>
      <c r="U128" s="145">
        <f t="shared" si="10"/>
        <v>1209</v>
      </c>
      <c r="V128" s="145">
        <f t="shared" si="11"/>
        <v>883</v>
      </c>
      <c r="W128" s="140">
        <f t="shared" si="12"/>
        <v>2009</v>
      </c>
      <c r="X128" s="141"/>
      <c r="Y128" s="141"/>
      <c r="Z128" s="141"/>
      <c r="AA128" s="141"/>
      <c r="AB128" s="141"/>
      <c r="AC128" s="141"/>
    </row>
    <row r="129" spans="1:41" ht="13.15" x14ac:dyDescent="0.25">
      <c r="B129" s="7"/>
      <c r="C129" s="5"/>
      <c r="D129" s="5">
        <f>SUM(D88:D128)</f>
        <v>8678</v>
      </c>
      <c r="E129" s="5">
        <f>SUM(E88:E128)</f>
        <v>32998</v>
      </c>
      <c r="I129" s="6"/>
      <c r="J129" s="5"/>
      <c r="K129" s="5"/>
      <c r="L129" s="5"/>
      <c r="M129" s="31"/>
      <c r="T129" s="141"/>
      <c r="U129" s="141"/>
      <c r="V129" s="141"/>
      <c r="W129" s="143"/>
      <c r="X129" s="141"/>
      <c r="Y129" s="141"/>
      <c r="Z129" s="141"/>
      <c r="AA129" s="141"/>
      <c r="AB129" s="141"/>
      <c r="AC129" s="141"/>
    </row>
    <row r="130" spans="1:41" ht="13.15" x14ac:dyDescent="0.25">
      <c r="B130" s="7"/>
      <c r="C130" s="5"/>
      <c r="D130" s="5">
        <f>D129/E129</f>
        <v>0.2629856354930602</v>
      </c>
      <c r="E130" s="5"/>
      <c r="I130" s="6"/>
      <c r="J130" s="5"/>
      <c r="K130" s="5"/>
      <c r="L130" s="5"/>
      <c r="M130" s="31"/>
      <c r="T130" s="141"/>
      <c r="U130" s="141"/>
      <c r="V130" s="141"/>
      <c r="W130" s="143"/>
      <c r="X130" s="141"/>
      <c r="Y130" s="141"/>
      <c r="Z130" s="141"/>
      <c r="AA130" s="141"/>
      <c r="AB130" s="141"/>
      <c r="AC130" s="141"/>
    </row>
    <row r="131" spans="1:41" ht="13.15" x14ac:dyDescent="0.25">
      <c r="B131" s="7"/>
      <c r="C131" s="5"/>
      <c r="D131" s="5"/>
      <c r="E131" s="5"/>
      <c r="I131" s="6"/>
      <c r="J131" s="5"/>
      <c r="K131" s="5"/>
      <c r="L131" s="5"/>
      <c r="M131" s="31"/>
      <c r="T131" s="141"/>
      <c r="U131" s="141"/>
      <c r="V131" s="141"/>
      <c r="W131" s="143"/>
      <c r="X131" s="141"/>
      <c r="Y131" s="141"/>
      <c r="Z131" s="141"/>
      <c r="AA131" s="141"/>
      <c r="AB131" s="141"/>
      <c r="AC131" s="141"/>
    </row>
    <row r="132" spans="1:41" ht="13.15" x14ac:dyDescent="0.25">
      <c r="B132" s="7"/>
      <c r="C132" s="5"/>
      <c r="D132" s="5"/>
      <c r="E132" s="5"/>
      <c r="I132" s="6"/>
      <c r="J132" s="5"/>
      <c r="K132" s="5"/>
      <c r="L132" s="5"/>
      <c r="M132" s="31"/>
    </row>
    <row r="133" spans="1:41" x14ac:dyDescent="0.25">
      <c r="B133" s="7"/>
      <c r="C133" s="5"/>
      <c r="D133" s="5"/>
      <c r="E133" s="5"/>
    </row>
    <row r="134" spans="1:41" s="24" customFormat="1" x14ac:dyDescent="0.25">
      <c r="C134" s="40"/>
      <c r="D134" s="40"/>
      <c r="E134" s="40"/>
    </row>
    <row r="135" spans="1:41" x14ac:dyDescent="0.25">
      <c r="C135" s="5"/>
      <c r="D135" s="5"/>
      <c r="E135" s="5"/>
    </row>
    <row r="136" spans="1:41" ht="13.15" x14ac:dyDescent="0.25">
      <c r="A136" s="4" t="s">
        <v>82</v>
      </c>
      <c r="C136" s="5"/>
      <c r="D136" s="5"/>
      <c r="E136" s="5"/>
      <c r="L136" t="s">
        <v>83</v>
      </c>
    </row>
    <row r="137" spans="1:41" x14ac:dyDescent="0.25">
      <c r="C137" s="5"/>
      <c r="D137" s="5"/>
      <c r="E137" s="5"/>
    </row>
    <row r="138" spans="1:41" ht="13.15" x14ac:dyDescent="0.25">
      <c r="A138" s="17" t="s">
        <v>11</v>
      </c>
      <c r="B138" s="28"/>
      <c r="C138" s="17" t="s">
        <v>12</v>
      </c>
      <c r="D138" s="328">
        <v>40490</v>
      </c>
      <c r="E138" s="328"/>
    </row>
    <row r="139" spans="1:41" ht="12.55" x14ac:dyDescent="0.25">
      <c r="A139" s="16"/>
      <c r="B139" s="237" t="s">
        <v>84</v>
      </c>
      <c r="C139" s="27"/>
      <c r="D139" s="27"/>
      <c r="E139" s="27"/>
      <c r="F139" s="16"/>
      <c r="G139" s="16"/>
      <c r="H139" s="16"/>
      <c r="I139" s="16"/>
      <c r="J139" s="16"/>
      <c r="K139" s="16"/>
      <c r="L139" s="16"/>
    </row>
    <row r="140" spans="1:41" ht="12.55" x14ac:dyDescent="0.25">
      <c r="A140" s="16"/>
      <c r="B140" s="30" t="s">
        <v>85</v>
      </c>
      <c r="C140" s="27"/>
      <c r="D140" s="27"/>
      <c r="E140" s="27"/>
      <c r="F140" s="16"/>
      <c r="G140" s="16"/>
      <c r="H140" s="16"/>
      <c r="I140" s="16"/>
      <c r="J140" s="16"/>
      <c r="K140" s="16"/>
      <c r="L140" s="16"/>
    </row>
    <row r="141" spans="1:41" x14ac:dyDescent="0.25">
      <c r="A141" s="16"/>
      <c r="B141" s="16"/>
      <c r="C141" s="27"/>
      <c r="D141" s="27"/>
      <c r="E141" s="27"/>
      <c r="F141" s="16"/>
      <c r="G141" s="16"/>
      <c r="H141" s="16"/>
      <c r="I141" s="16"/>
      <c r="J141" s="16"/>
      <c r="K141" s="16"/>
      <c r="L141" s="16"/>
    </row>
    <row r="142" spans="1:41" ht="59.5" x14ac:dyDescent="0.25">
      <c r="A142" s="16"/>
      <c r="B142" s="22" t="s">
        <v>86</v>
      </c>
      <c r="C142" s="22" t="s">
        <v>87</v>
      </c>
      <c r="D142" s="238" t="s">
        <v>88</v>
      </c>
      <c r="E142" s="17" t="s">
        <v>16</v>
      </c>
      <c r="F142" s="22" t="s">
        <v>89</v>
      </c>
      <c r="G142" s="22" t="s">
        <v>90</v>
      </c>
      <c r="H142" s="22" t="s">
        <v>8</v>
      </c>
      <c r="I142" s="16"/>
      <c r="J142" s="16"/>
      <c r="K142" s="16"/>
      <c r="L142" s="16"/>
      <c r="AF142" s="239" t="str">
        <f>B142</f>
        <v>Muut kuin henkilö-vahingot kpl</v>
      </c>
      <c r="AG142" s="239" t="str">
        <f>C142</f>
        <v>Henkilö-vahingot kpl</v>
      </c>
      <c r="AH142" s="239" t="str">
        <f>D142</f>
        <v>Vahingot yhteensä</v>
      </c>
      <c r="AI142" s="240" t="s">
        <v>91</v>
      </c>
      <c r="AJ142" s="229"/>
      <c r="AK142" s="229"/>
      <c r="AL142" s="229"/>
      <c r="AM142" s="229"/>
      <c r="AN142" s="229"/>
      <c r="AO142" s="229"/>
    </row>
    <row r="143" spans="1:41" ht="13.15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6"/>
      <c r="L143" s="16"/>
      <c r="AF143" s="229"/>
      <c r="AG143" s="229"/>
      <c r="AH143" s="229"/>
      <c r="AI143" s="241"/>
      <c r="AJ143" s="229"/>
      <c r="AK143" s="229"/>
      <c r="AL143" s="229"/>
      <c r="AM143" s="229"/>
      <c r="AN143" s="229"/>
      <c r="AO143" s="229"/>
    </row>
    <row r="144" spans="1:41" ht="17.100000000000001" customHeight="1" x14ac:dyDescent="0.25">
      <c r="A144" s="16"/>
      <c r="B144" s="16">
        <v>692</v>
      </c>
      <c r="C144" s="16">
        <v>122</v>
      </c>
      <c r="D144" s="16">
        <v>814</v>
      </c>
      <c r="E144" s="17">
        <v>2004</v>
      </c>
      <c r="F144" s="16">
        <v>9</v>
      </c>
      <c r="G144" s="16">
        <v>2</v>
      </c>
      <c r="H144" s="16">
        <v>11</v>
      </c>
      <c r="I144" s="16"/>
      <c r="J144" s="16"/>
      <c r="K144" s="16"/>
      <c r="L144" s="16"/>
      <c r="AF144" s="332">
        <f>B144</f>
        <v>692</v>
      </c>
      <c r="AG144" s="332">
        <f>C144</f>
        <v>122</v>
      </c>
      <c r="AH144" s="332">
        <f>D144</f>
        <v>814</v>
      </c>
      <c r="AI144" s="335">
        <f>E144</f>
        <v>2004</v>
      </c>
      <c r="AJ144" s="229"/>
      <c r="AK144" s="229"/>
      <c r="AL144" s="229"/>
      <c r="AM144" s="229"/>
      <c r="AN144" s="229"/>
      <c r="AO144" s="229"/>
    </row>
    <row r="145" spans="1:41" ht="17.100000000000001" customHeight="1" x14ac:dyDescent="0.25">
      <c r="A145" s="16"/>
      <c r="B145" s="16">
        <v>708</v>
      </c>
      <c r="C145" s="16">
        <v>149</v>
      </c>
      <c r="D145" s="16">
        <v>857</v>
      </c>
      <c r="E145" s="17">
        <v>2005</v>
      </c>
      <c r="F145" s="16">
        <v>9</v>
      </c>
      <c r="G145" s="16">
        <v>2</v>
      </c>
      <c r="H145" s="16">
        <v>11</v>
      </c>
      <c r="I145" s="16"/>
      <c r="J145" s="16"/>
      <c r="K145" s="16"/>
      <c r="L145" s="16"/>
      <c r="AF145" s="332">
        <f t="shared" ref="AF145:AF155" si="14">B145</f>
        <v>708</v>
      </c>
      <c r="AG145" s="332"/>
      <c r="AH145" s="332"/>
      <c r="AI145" s="335"/>
      <c r="AJ145" s="229"/>
      <c r="AK145" s="229"/>
      <c r="AL145" s="229"/>
      <c r="AM145" s="229"/>
      <c r="AN145" s="229"/>
      <c r="AO145" s="229"/>
    </row>
    <row r="146" spans="1:41" ht="17.25" customHeight="1" x14ac:dyDescent="0.25">
      <c r="A146" s="16"/>
      <c r="B146" s="16">
        <v>968</v>
      </c>
      <c r="C146" s="16">
        <v>180</v>
      </c>
      <c r="D146" s="16">
        <v>1148</v>
      </c>
      <c r="E146" s="17">
        <v>2006</v>
      </c>
      <c r="F146" s="16">
        <v>12</v>
      </c>
      <c r="G146" s="16">
        <v>2</v>
      </c>
      <c r="H146" s="16">
        <v>15</v>
      </c>
      <c r="I146" s="16"/>
      <c r="J146" s="16"/>
      <c r="K146" s="16"/>
      <c r="L146" s="16"/>
      <c r="AF146" s="332">
        <f>B145</f>
        <v>708</v>
      </c>
      <c r="AG146" s="332">
        <f>C145</f>
        <v>149</v>
      </c>
      <c r="AH146" s="332">
        <f>D145</f>
        <v>857</v>
      </c>
      <c r="AI146" s="335">
        <f>E145</f>
        <v>2005</v>
      </c>
      <c r="AJ146" s="229"/>
      <c r="AK146" s="229"/>
      <c r="AL146" s="229"/>
      <c r="AM146" s="229"/>
      <c r="AN146" s="229"/>
      <c r="AO146" s="229"/>
    </row>
    <row r="147" spans="1:41" ht="17.25" customHeight="1" x14ac:dyDescent="0.25">
      <c r="A147" s="16"/>
      <c r="B147" s="16">
        <v>1102</v>
      </c>
      <c r="C147" s="16">
        <v>230</v>
      </c>
      <c r="D147" s="16">
        <v>1332</v>
      </c>
      <c r="E147" s="17">
        <v>2007</v>
      </c>
      <c r="F147" s="16">
        <v>14</v>
      </c>
      <c r="G147" s="16">
        <v>3</v>
      </c>
      <c r="H147" s="16">
        <v>17</v>
      </c>
      <c r="I147" s="16"/>
      <c r="J147" s="16"/>
      <c r="K147" s="16"/>
      <c r="L147" s="16"/>
      <c r="AF147" s="332">
        <f t="shared" si="14"/>
        <v>1102</v>
      </c>
      <c r="AG147" s="332"/>
      <c r="AH147" s="332"/>
      <c r="AI147" s="335"/>
      <c r="AJ147" s="229"/>
      <c r="AK147" s="229"/>
      <c r="AL147" s="229"/>
      <c r="AM147" s="229"/>
      <c r="AN147" s="229"/>
      <c r="AO147" s="229"/>
    </row>
    <row r="148" spans="1:41" ht="18.8" customHeight="1" x14ac:dyDescent="0.25">
      <c r="A148" s="16"/>
      <c r="B148" s="16">
        <v>2097</v>
      </c>
      <c r="C148" s="16">
        <v>408</v>
      </c>
      <c r="D148" s="16">
        <v>2505</v>
      </c>
      <c r="E148" s="17">
        <v>2008</v>
      </c>
      <c r="F148" s="16">
        <v>26</v>
      </c>
      <c r="G148" s="16">
        <v>5</v>
      </c>
      <c r="H148" s="16">
        <v>31</v>
      </c>
      <c r="I148" s="16"/>
      <c r="J148" s="16"/>
      <c r="K148" s="16"/>
      <c r="L148" s="16"/>
      <c r="AF148" s="332">
        <f>B146</f>
        <v>968</v>
      </c>
      <c r="AG148" s="332">
        <f>C146</f>
        <v>180</v>
      </c>
      <c r="AH148" s="332">
        <f>D146</f>
        <v>1148</v>
      </c>
      <c r="AI148" s="335">
        <f>E146</f>
        <v>2006</v>
      </c>
      <c r="AJ148" s="229"/>
      <c r="AK148" s="229"/>
      <c r="AL148" s="229"/>
      <c r="AM148" s="229"/>
      <c r="AN148" s="229"/>
      <c r="AO148" s="229"/>
    </row>
    <row r="149" spans="1:41" ht="18.8" customHeight="1" x14ac:dyDescent="0.25">
      <c r="A149" s="16"/>
      <c r="B149" s="16">
        <v>3228</v>
      </c>
      <c r="C149" s="16">
        <v>852</v>
      </c>
      <c r="D149" s="16">
        <v>4080</v>
      </c>
      <c r="E149" s="17">
        <v>2009</v>
      </c>
      <c r="F149" s="16">
        <v>42</v>
      </c>
      <c r="G149" s="16">
        <v>11</v>
      </c>
      <c r="H149" s="16">
        <v>53</v>
      </c>
      <c r="I149" s="16"/>
      <c r="J149" s="16"/>
      <c r="K149" s="16"/>
      <c r="L149" s="16"/>
      <c r="AF149" s="332">
        <f t="shared" si="14"/>
        <v>3228</v>
      </c>
      <c r="AG149" s="332"/>
      <c r="AH149" s="332"/>
      <c r="AI149" s="335"/>
      <c r="AJ149" s="229"/>
      <c r="AK149" s="229"/>
      <c r="AL149" s="229"/>
      <c r="AM149" s="229"/>
      <c r="AN149" s="229"/>
      <c r="AO149" s="229"/>
    </row>
    <row r="150" spans="1:41" ht="17.100000000000001" customHeight="1" x14ac:dyDescent="0.25">
      <c r="AF150" s="332">
        <f>B147</f>
        <v>1102</v>
      </c>
      <c r="AG150" s="332">
        <f>C147</f>
        <v>230</v>
      </c>
      <c r="AH150" s="332">
        <f>D147</f>
        <v>1332</v>
      </c>
      <c r="AI150" s="335">
        <f>E147</f>
        <v>2007</v>
      </c>
      <c r="AJ150" s="229"/>
      <c r="AK150" s="229"/>
      <c r="AL150" s="229"/>
      <c r="AM150" s="229"/>
      <c r="AN150" s="229"/>
      <c r="AO150" s="229"/>
    </row>
    <row r="151" spans="1:41" ht="17.100000000000001" customHeight="1" x14ac:dyDescent="0.25">
      <c r="B151" s="6"/>
      <c r="AF151" s="332">
        <f t="shared" si="14"/>
        <v>0</v>
      </c>
      <c r="AG151" s="332"/>
      <c r="AH151" s="332"/>
      <c r="AI151" s="335"/>
      <c r="AJ151" s="229"/>
      <c r="AK151" s="229"/>
      <c r="AL151" s="229"/>
      <c r="AM151" s="229"/>
      <c r="AN151" s="229"/>
      <c r="AO151" s="229"/>
    </row>
    <row r="152" spans="1:41" ht="19.600000000000001" customHeight="1" x14ac:dyDescent="0.25">
      <c r="B152" s="6"/>
      <c r="AF152" s="332">
        <f>B148</f>
        <v>2097</v>
      </c>
      <c r="AG152" s="332">
        <f>C148</f>
        <v>408</v>
      </c>
      <c r="AH152" s="332">
        <f>D148</f>
        <v>2505</v>
      </c>
      <c r="AI152" s="335">
        <f>E148</f>
        <v>2008</v>
      </c>
      <c r="AJ152" s="229"/>
      <c r="AK152" s="229"/>
      <c r="AL152" s="229"/>
      <c r="AM152" s="229"/>
      <c r="AN152" s="229"/>
      <c r="AO152" s="229"/>
    </row>
    <row r="153" spans="1:41" ht="19.600000000000001" customHeight="1" x14ac:dyDescent="0.25">
      <c r="B153" s="6"/>
      <c r="AF153" s="332">
        <f t="shared" si="14"/>
        <v>0</v>
      </c>
      <c r="AG153" s="332"/>
      <c r="AH153" s="332"/>
      <c r="AI153" s="335"/>
      <c r="AJ153" s="229"/>
      <c r="AK153" s="229"/>
      <c r="AL153" s="229"/>
      <c r="AM153" s="229"/>
      <c r="AN153" s="229"/>
      <c r="AO153" s="229"/>
    </row>
    <row r="154" spans="1:41" ht="17.100000000000001" customHeight="1" x14ac:dyDescent="0.25">
      <c r="B154" s="6"/>
      <c r="AF154" s="332">
        <f>B149</f>
        <v>3228</v>
      </c>
      <c r="AG154" s="332">
        <f>C149</f>
        <v>852</v>
      </c>
      <c r="AH154" s="332">
        <f>D149</f>
        <v>4080</v>
      </c>
      <c r="AI154" s="335">
        <f>E149</f>
        <v>2009</v>
      </c>
      <c r="AJ154" s="229"/>
      <c r="AK154" s="229"/>
      <c r="AL154" s="229"/>
      <c r="AM154" s="229"/>
      <c r="AN154" s="229"/>
      <c r="AO154" s="229"/>
    </row>
    <row r="155" spans="1:41" ht="17.100000000000001" customHeight="1" x14ac:dyDescent="0.25">
      <c r="B155" s="8"/>
      <c r="AF155" s="332">
        <f t="shared" si="14"/>
        <v>0</v>
      </c>
      <c r="AG155" s="332"/>
      <c r="AH155" s="332"/>
      <c r="AI155" s="335"/>
      <c r="AJ155" s="229"/>
      <c r="AK155" s="229"/>
      <c r="AL155" s="229"/>
      <c r="AM155" s="229"/>
      <c r="AN155" s="229"/>
      <c r="AO155" s="229"/>
    </row>
    <row r="156" spans="1:41" x14ac:dyDescent="0.25">
      <c r="B156" s="6"/>
      <c r="AF156" s="229"/>
      <c r="AG156" s="229"/>
      <c r="AH156" s="229"/>
      <c r="AI156" s="229"/>
      <c r="AJ156" s="229"/>
      <c r="AK156" s="229"/>
      <c r="AL156" s="229"/>
      <c r="AM156" s="229"/>
      <c r="AN156" s="229"/>
      <c r="AO156" s="229"/>
    </row>
    <row r="157" spans="1:41" x14ac:dyDescent="0.25">
      <c r="B157" s="6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</row>
    <row r="158" spans="1:41" x14ac:dyDescent="0.25">
      <c r="B158" s="6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229"/>
    </row>
    <row r="159" spans="1:41" x14ac:dyDescent="0.25">
      <c r="B159" s="6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229"/>
    </row>
    <row r="160" spans="1:41" x14ac:dyDescent="0.25">
      <c r="B160" s="6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</row>
    <row r="161" spans="2:41" x14ac:dyDescent="0.25">
      <c r="Y161" s="5"/>
      <c r="Z161" s="44"/>
      <c r="AA161" s="44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</row>
    <row r="162" spans="2:41" x14ac:dyDescent="0.25"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</row>
    <row r="163" spans="2:41" x14ac:dyDescent="0.25">
      <c r="Y163" s="5"/>
      <c r="Z163" s="5"/>
      <c r="AA163" s="5"/>
      <c r="AD163" s="10"/>
      <c r="AE163" s="10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</row>
    <row r="164" spans="2:41" x14ac:dyDescent="0.25">
      <c r="Y164" s="5"/>
      <c r="Z164" s="5"/>
      <c r="AA164" s="5"/>
      <c r="AD164" s="5"/>
      <c r="AE164" s="5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29"/>
    </row>
    <row r="165" spans="2:41" x14ac:dyDescent="0.25">
      <c r="Y165" s="5"/>
      <c r="Z165" s="5"/>
      <c r="AA165" s="5"/>
      <c r="AD165" s="9"/>
      <c r="AE165" s="9"/>
    </row>
    <row r="166" spans="2:41" x14ac:dyDescent="0.25">
      <c r="Y166" s="5"/>
      <c r="Z166" s="5"/>
      <c r="AA166" s="5"/>
      <c r="AD166" s="9"/>
      <c r="AE166" s="9"/>
    </row>
    <row r="167" spans="2:41" x14ac:dyDescent="0.25">
      <c r="Y167" s="5"/>
      <c r="Z167" s="5"/>
      <c r="AA167" s="5"/>
    </row>
    <row r="168" spans="2:41" x14ac:dyDescent="0.25">
      <c r="Y168" s="5"/>
      <c r="Z168" s="5"/>
      <c r="AA168" s="5"/>
    </row>
    <row r="171" spans="2:41" x14ac:dyDescent="0.25">
      <c r="B171" s="6"/>
    </row>
    <row r="172" spans="2:41" x14ac:dyDescent="0.25">
      <c r="B172" s="6"/>
    </row>
    <row r="173" spans="2:41" x14ac:dyDescent="0.25">
      <c r="B173" s="6"/>
    </row>
  </sheetData>
  <mergeCells count="53">
    <mergeCell ref="AG154:AG155"/>
    <mergeCell ref="AG146:AG147"/>
    <mergeCell ref="AG148:AG149"/>
    <mergeCell ref="AG150:AG151"/>
    <mergeCell ref="AG152:AG153"/>
    <mergeCell ref="AI150:AI151"/>
    <mergeCell ref="AI152:AI153"/>
    <mergeCell ref="AI154:AI155"/>
    <mergeCell ref="AH154:AH155"/>
    <mergeCell ref="AH152:AH153"/>
    <mergeCell ref="AH150:AH151"/>
    <mergeCell ref="AH144:AH145"/>
    <mergeCell ref="AI144:AI145"/>
    <mergeCell ref="AI146:AI147"/>
    <mergeCell ref="AI148:AI149"/>
    <mergeCell ref="AH148:AH149"/>
    <mergeCell ref="AH146:AH147"/>
    <mergeCell ref="T124:T128"/>
    <mergeCell ref="D138:E138"/>
    <mergeCell ref="AG144:AG145"/>
    <mergeCell ref="T94:T98"/>
    <mergeCell ref="T100:T104"/>
    <mergeCell ref="T106:T110"/>
    <mergeCell ref="T112:T116"/>
    <mergeCell ref="AF144:AF145"/>
    <mergeCell ref="T88:T92"/>
    <mergeCell ref="B100:B104"/>
    <mergeCell ref="B106:B110"/>
    <mergeCell ref="B112:B116"/>
    <mergeCell ref="B118:B122"/>
    <mergeCell ref="B94:B98"/>
    <mergeCell ref="T118:T122"/>
    <mergeCell ref="D5:E5"/>
    <mergeCell ref="I8:I12"/>
    <mergeCell ref="I14:I18"/>
    <mergeCell ref="I20:I24"/>
    <mergeCell ref="B88:B92"/>
    <mergeCell ref="B58:B62"/>
    <mergeCell ref="B64:B68"/>
    <mergeCell ref="I64:I68"/>
    <mergeCell ref="I70:I74"/>
    <mergeCell ref="D85:E85"/>
    <mergeCell ref="I26:I30"/>
    <mergeCell ref="I32:I36"/>
    <mergeCell ref="D55:E55"/>
    <mergeCell ref="I58:I62"/>
    <mergeCell ref="I38:I42"/>
    <mergeCell ref="I44:I48"/>
    <mergeCell ref="AF146:AF147"/>
    <mergeCell ref="AF148:AF149"/>
    <mergeCell ref="AF150:AF151"/>
    <mergeCell ref="AF152:AF153"/>
    <mergeCell ref="AF154:AF15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10">
    <pageSetUpPr fitToPage="1"/>
  </sheetPr>
  <dimension ref="A2:BI170"/>
  <sheetViews>
    <sheetView workbookViewId="0">
      <selection activeCell="L55" sqref="L55"/>
    </sheetView>
  </sheetViews>
  <sheetFormatPr defaultColWidth="8.85546875" defaultRowHeight="11.9" x14ac:dyDescent="0.25"/>
  <cols>
    <col min="1" max="1" width="12" customWidth="1"/>
    <col min="2" max="2" width="12.85546875" customWidth="1"/>
    <col min="4" max="4" width="10" customWidth="1"/>
    <col min="28" max="28" width="13.140625" customWidth="1"/>
    <col min="29" max="29" width="4.140625" customWidth="1"/>
    <col min="30" max="30" width="7.42578125" customWidth="1"/>
    <col min="31" max="31" width="4.140625" customWidth="1"/>
    <col min="32" max="32" width="7.42578125" customWidth="1"/>
    <col min="33" max="33" width="4.140625" customWidth="1"/>
    <col min="34" max="34" width="7.42578125" customWidth="1"/>
    <col min="35" max="35" width="4.140625" customWidth="1"/>
    <col min="36" max="36" width="7.42578125" customWidth="1"/>
    <col min="37" max="37" width="5.140625" customWidth="1"/>
    <col min="38" max="38" width="7.42578125" customWidth="1"/>
    <col min="39" max="39" width="5.140625" customWidth="1"/>
    <col min="40" max="40" width="7.42578125" customWidth="1"/>
    <col min="41" max="41" width="8.42578125" customWidth="1"/>
    <col min="42" max="42" width="8.140625" customWidth="1"/>
    <col min="53" max="53" width="8" customWidth="1"/>
    <col min="54" max="54" width="9.42578125" customWidth="1"/>
  </cols>
  <sheetData>
    <row r="2" spans="1:7" ht="13.15" x14ac:dyDescent="0.25">
      <c r="A2" s="4" t="s">
        <v>92</v>
      </c>
    </row>
    <row r="5" spans="1:7" ht="13.15" x14ac:dyDescent="0.25">
      <c r="A5" s="17" t="s">
        <v>11</v>
      </c>
      <c r="B5" s="28"/>
      <c r="C5" s="17" t="s">
        <v>12</v>
      </c>
      <c r="D5" s="328">
        <v>40490</v>
      </c>
      <c r="E5" s="328"/>
      <c r="F5" s="16"/>
      <c r="G5" s="16"/>
    </row>
    <row r="6" spans="1:7" x14ac:dyDescent="0.25">
      <c r="A6" s="16"/>
      <c r="B6" s="16" t="s">
        <v>93</v>
      </c>
      <c r="C6" s="16"/>
      <c r="D6" s="16"/>
      <c r="E6" s="16"/>
      <c r="F6" s="16"/>
      <c r="G6" s="16"/>
    </row>
    <row r="7" spans="1:7" x14ac:dyDescent="0.25">
      <c r="A7" s="16"/>
      <c r="B7" s="16" t="s">
        <v>94</v>
      </c>
      <c r="C7" s="16"/>
      <c r="D7" s="16"/>
      <c r="E7" s="16"/>
      <c r="F7" s="16"/>
      <c r="G7" s="16"/>
    </row>
    <row r="8" spans="1:7" x14ac:dyDescent="0.25">
      <c r="A8" s="16"/>
      <c r="B8" s="16"/>
      <c r="C8" s="16"/>
      <c r="D8" s="16"/>
      <c r="E8" s="16"/>
      <c r="F8" s="16"/>
      <c r="G8" s="16"/>
    </row>
    <row r="9" spans="1:7" ht="13.15" x14ac:dyDescent="0.25">
      <c r="A9" s="16"/>
      <c r="B9" s="338" t="s">
        <v>95</v>
      </c>
      <c r="C9" s="338"/>
      <c r="D9" s="339" t="s">
        <v>96</v>
      </c>
      <c r="E9" s="338"/>
      <c r="F9" s="338" t="s">
        <v>97</v>
      </c>
      <c r="G9" s="338"/>
    </row>
    <row r="10" spans="1:7" x14ac:dyDescent="0.25">
      <c r="A10" s="16"/>
      <c r="B10" s="16" t="s">
        <v>98</v>
      </c>
      <c r="C10" s="16" t="s">
        <v>99</v>
      </c>
      <c r="D10" s="16" t="s">
        <v>98</v>
      </c>
      <c r="E10" s="16" t="s">
        <v>99</v>
      </c>
      <c r="F10" s="16" t="s">
        <v>98</v>
      </c>
      <c r="G10" s="16" t="s">
        <v>99</v>
      </c>
    </row>
    <row r="11" spans="1:7" x14ac:dyDescent="0.25">
      <c r="A11" s="16"/>
      <c r="B11" s="16">
        <v>2.9</v>
      </c>
      <c r="C11" s="16">
        <v>4.5999999999999996</v>
      </c>
      <c r="D11" s="16">
        <v>0.05</v>
      </c>
      <c r="E11" s="16">
        <v>0.03</v>
      </c>
      <c r="F11" s="16">
        <v>0.04</v>
      </c>
      <c r="G11" s="16">
        <v>0.01</v>
      </c>
    </row>
    <row r="12" spans="1:7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</row>
    <row r="30" spans="1:1" s="24" customFormat="1" x14ac:dyDescent="0.25"/>
    <row r="31" spans="1:1" ht="13.15" x14ac:dyDescent="0.25">
      <c r="A31" s="4" t="s">
        <v>100</v>
      </c>
    </row>
    <row r="33" spans="1:50" ht="13.15" x14ac:dyDescent="0.25">
      <c r="A33" s="17" t="s">
        <v>11</v>
      </c>
      <c r="B33" s="28"/>
      <c r="C33" s="17" t="s">
        <v>12</v>
      </c>
      <c r="D33" s="328">
        <v>40490</v>
      </c>
      <c r="E33" s="328"/>
      <c r="F33" s="16"/>
      <c r="G33" s="16"/>
    </row>
    <row r="34" spans="1:50" x14ac:dyDescent="0.25">
      <c r="A34" s="16"/>
      <c r="B34" s="16" t="s">
        <v>101</v>
      </c>
      <c r="C34" s="16"/>
      <c r="D34" s="16"/>
      <c r="E34" s="16"/>
      <c r="F34" s="16"/>
      <c r="G34" s="16"/>
    </row>
    <row r="35" spans="1:50" x14ac:dyDescent="0.25">
      <c r="A35" s="16"/>
      <c r="B35" s="16" t="s">
        <v>102</v>
      </c>
      <c r="C35" s="16"/>
      <c r="D35" s="16"/>
      <c r="E35" s="16"/>
      <c r="F35" s="16"/>
      <c r="G35" s="16"/>
    </row>
    <row r="36" spans="1:50" x14ac:dyDescent="0.25">
      <c r="A36" s="16"/>
      <c r="B36" s="16" t="s">
        <v>103</v>
      </c>
      <c r="C36" s="16"/>
      <c r="D36" s="16"/>
      <c r="E36" s="16"/>
      <c r="F36" s="16"/>
      <c r="G36" s="16"/>
    </row>
    <row r="37" spans="1:50" ht="63.25" x14ac:dyDescent="0.25">
      <c r="A37" s="16"/>
      <c r="B37" s="49" t="s">
        <v>104</v>
      </c>
      <c r="C37" s="22" t="s">
        <v>97</v>
      </c>
      <c r="D37" s="22" t="s">
        <v>105</v>
      </c>
      <c r="E37" s="22" t="s">
        <v>106</v>
      </c>
      <c r="F37" s="16" t="s">
        <v>8</v>
      </c>
      <c r="G37" s="16" t="s">
        <v>16</v>
      </c>
      <c r="AO37" s="138" t="str">
        <f>B37</f>
        <v>Nopeus-rajoitus</v>
      </c>
      <c r="AP37" s="149" t="str">
        <f>E37</f>
        <v>Lievästi vammau-tuneet</v>
      </c>
      <c r="AQ37" s="149" t="str">
        <f>D37</f>
        <v>Vaikeasti vammau-tuneet</v>
      </c>
      <c r="AR37" s="149" t="str">
        <f>C37</f>
        <v>Kuolleet</v>
      </c>
      <c r="AS37" s="140" t="str">
        <f>G37</f>
        <v>Vuosi</v>
      </c>
      <c r="AT37" s="141"/>
      <c r="AU37" s="141"/>
      <c r="AV37" s="141"/>
      <c r="AW37" s="141"/>
      <c r="AX37" s="141"/>
    </row>
    <row r="38" spans="1:50" ht="13.15" x14ac:dyDescent="0.25">
      <c r="A38" s="16"/>
      <c r="B38" s="16"/>
      <c r="C38" s="27"/>
      <c r="D38" s="27"/>
      <c r="E38" s="27"/>
      <c r="F38" s="16"/>
      <c r="G38" s="16"/>
      <c r="AO38" s="147"/>
      <c r="AP38" s="139"/>
      <c r="AQ38" s="139"/>
      <c r="AR38" s="139"/>
      <c r="AS38" s="143"/>
      <c r="AT38" s="141"/>
      <c r="AU38" s="141"/>
      <c r="AV38" s="141"/>
      <c r="AW38" s="141"/>
      <c r="AX38" s="141"/>
    </row>
    <row r="39" spans="1:50" ht="13.15" x14ac:dyDescent="0.25">
      <c r="A39" s="16"/>
      <c r="B39" s="334" t="s">
        <v>107</v>
      </c>
      <c r="C39" s="27">
        <v>0</v>
      </c>
      <c r="D39" s="27">
        <v>0.3</v>
      </c>
      <c r="E39" s="27">
        <v>6.4</v>
      </c>
      <c r="F39" s="112">
        <f>SUM(C39:E39)</f>
        <v>6.7</v>
      </c>
      <c r="G39" s="242" t="s">
        <v>20</v>
      </c>
      <c r="AO39" s="329" t="str">
        <f>B39</f>
        <v xml:space="preserve"> -30 km/h</v>
      </c>
      <c r="AP39" s="178">
        <f>E39</f>
        <v>6.4</v>
      </c>
      <c r="AQ39" s="178">
        <f>D39</f>
        <v>0.3</v>
      </c>
      <c r="AR39" s="178">
        <f>C39</f>
        <v>0</v>
      </c>
      <c r="AS39" s="140" t="str">
        <f>G39</f>
        <v>2005*</v>
      </c>
      <c r="AT39" s="141"/>
      <c r="AU39" s="141"/>
      <c r="AV39" s="141"/>
      <c r="AW39" s="141"/>
      <c r="AX39" s="141"/>
    </row>
    <row r="40" spans="1:50" ht="13.15" x14ac:dyDescent="0.25">
      <c r="A40" s="16"/>
      <c r="B40" s="334"/>
      <c r="C40" s="27">
        <v>0</v>
      </c>
      <c r="D40" s="27">
        <v>0.1</v>
      </c>
      <c r="E40" s="27">
        <v>6.3</v>
      </c>
      <c r="F40" s="112">
        <f>SUM(C40:E40)</f>
        <v>6.3999999999999995</v>
      </c>
      <c r="G40" s="177">
        <v>2006</v>
      </c>
      <c r="AO40" s="329"/>
      <c r="AP40" s="178">
        <f t="shared" ref="AP40:AP73" si="0">E40</f>
        <v>6.3</v>
      </c>
      <c r="AQ40" s="178">
        <f t="shared" ref="AQ40:AQ73" si="1">D40</f>
        <v>0.1</v>
      </c>
      <c r="AR40" s="178">
        <f t="shared" ref="AR40:AR73" si="2">C40</f>
        <v>0</v>
      </c>
      <c r="AS40" s="140">
        <f t="shared" ref="AS40:AS73" si="3">G40</f>
        <v>2006</v>
      </c>
      <c r="AT40" s="141"/>
      <c r="AU40" s="141"/>
      <c r="AV40" s="141"/>
      <c r="AW40" s="141"/>
      <c r="AX40" s="141"/>
    </row>
    <row r="41" spans="1:50" ht="13.15" x14ac:dyDescent="0.25">
      <c r="A41" s="16"/>
      <c r="B41" s="334"/>
      <c r="C41" s="27">
        <v>0</v>
      </c>
      <c r="D41" s="27">
        <v>0.2</v>
      </c>
      <c r="E41" s="27">
        <v>6.4</v>
      </c>
      <c r="F41" s="112">
        <f>SUM(C41:E41)</f>
        <v>6.6000000000000005</v>
      </c>
      <c r="G41" s="177">
        <v>2007</v>
      </c>
      <c r="AO41" s="329"/>
      <c r="AP41" s="178">
        <f t="shared" si="0"/>
        <v>6.4</v>
      </c>
      <c r="AQ41" s="178">
        <f t="shared" si="1"/>
        <v>0.2</v>
      </c>
      <c r="AR41" s="178">
        <f t="shared" si="2"/>
        <v>0</v>
      </c>
      <c r="AS41" s="140">
        <f t="shared" si="3"/>
        <v>2007</v>
      </c>
      <c r="AT41" s="141"/>
      <c r="AU41" s="141"/>
      <c r="AV41" s="141"/>
      <c r="AW41" s="141"/>
      <c r="AX41" s="141"/>
    </row>
    <row r="42" spans="1:50" ht="13.15" x14ac:dyDescent="0.25">
      <c r="A42" s="16"/>
      <c r="B42" s="334"/>
      <c r="C42" s="27">
        <v>0</v>
      </c>
      <c r="D42" s="27">
        <v>0.1</v>
      </c>
      <c r="E42" s="27">
        <v>6.4</v>
      </c>
      <c r="F42" s="112">
        <f>SUM(C42:E42)</f>
        <v>6.5</v>
      </c>
      <c r="G42" s="177">
        <v>2008</v>
      </c>
      <c r="AO42" s="329"/>
      <c r="AP42" s="178">
        <f t="shared" si="0"/>
        <v>6.4</v>
      </c>
      <c r="AQ42" s="178">
        <f t="shared" si="1"/>
        <v>0.1</v>
      </c>
      <c r="AR42" s="178">
        <f t="shared" si="2"/>
        <v>0</v>
      </c>
      <c r="AS42" s="140">
        <f t="shared" si="3"/>
        <v>2008</v>
      </c>
      <c r="AT42" s="141"/>
      <c r="AU42" s="141"/>
      <c r="AV42" s="141"/>
      <c r="AW42" s="141"/>
      <c r="AX42" s="141"/>
    </row>
    <row r="43" spans="1:50" ht="13.15" x14ac:dyDescent="0.25">
      <c r="A43" s="16"/>
      <c r="B43" s="334"/>
      <c r="C43" s="27">
        <v>0</v>
      </c>
      <c r="D43" s="27">
        <v>0.2</v>
      </c>
      <c r="E43" s="27">
        <v>7.5</v>
      </c>
      <c r="F43" s="112">
        <f>SUM(C43:E43)</f>
        <v>7.7</v>
      </c>
      <c r="G43" s="177">
        <v>2009</v>
      </c>
      <c r="AO43" s="329"/>
      <c r="AP43" s="178">
        <f t="shared" si="0"/>
        <v>7.5</v>
      </c>
      <c r="AQ43" s="178">
        <f t="shared" si="1"/>
        <v>0.2</v>
      </c>
      <c r="AR43" s="178">
        <f t="shared" si="2"/>
        <v>0</v>
      </c>
      <c r="AS43" s="140">
        <f t="shared" si="3"/>
        <v>2009</v>
      </c>
      <c r="AT43" s="141"/>
      <c r="AU43" s="141"/>
      <c r="AV43" s="141"/>
      <c r="AW43" s="141"/>
      <c r="AX43" s="141"/>
    </row>
    <row r="44" spans="1:50" ht="13.15" x14ac:dyDescent="0.25">
      <c r="A44" s="16"/>
      <c r="B44" s="20"/>
      <c r="C44" s="27"/>
      <c r="D44" s="27"/>
      <c r="E44" s="27"/>
      <c r="F44" s="112"/>
      <c r="G44" s="177"/>
      <c r="AO44" s="146"/>
      <c r="AP44" s="178"/>
      <c r="AQ44" s="178"/>
      <c r="AR44" s="178"/>
      <c r="AS44" s="140"/>
      <c r="AT44" s="141"/>
      <c r="AU44" s="141"/>
      <c r="AV44" s="141"/>
      <c r="AW44" s="141"/>
      <c r="AX44" s="141"/>
    </row>
    <row r="45" spans="1:50" ht="13.15" x14ac:dyDescent="0.25">
      <c r="A45" s="16"/>
      <c r="B45" s="334" t="s">
        <v>108</v>
      </c>
      <c r="C45" s="27">
        <v>0.1</v>
      </c>
      <c r="D45" s="27">
        <v>0.3</v>
      </c>
      <c r="E45" s="27">
        <v>15.3</v>
      </c>
      <c r="F45" s="112">
        <f>SUM(C45:E45)</f>
        <v>15.700000000000001</v>
      </c>
      <c r="G45" s="177" t="str">
        <f>G39</f>
        <v>2005*</v>
      </c>
      <c r="AO45" s="329" t="str">
        <f>B45</f>
        <v>40 km/h</v>
      </c>
      <c r="AP45" s="178">
        <f t="shared" si="0"/>
        <v>15.3</v>
      </c>
      <c r="AQ45" s="178">
        <f t="shared" si="1"/>
        <v>0.3</v>
      </c>
      <c r="AR45" s="178">
        <f t="shared" si="2"/>
        <v>0.1</v>
      </c>
      <c r="AS45" s="140" t="str">
        <f t="shared" si="3"/>
        <v>2005*</v>
      </c>
      <c r="AT45" s="141"/>
      <c r="AU45" s="141"/>
      <c r="AV45" s="141"/>
      <c r="AW45" s="141"/>
      <c r="AX45" s="141"/>
    </row>
    <row r="46" spans="1:50" ht="13.15" x14ac:dyDescent="0.25">
      <c r="A46" s="16"/>
      <c r="B46" s="334"/>
      <c r="C46" s="27">
        <v>0.1</v>
      </c>
      <c r="D46" s="27">
        <v>0.3</v>
      </c>
      <c r="E46" s="27">
        <v>16.8</v>
      </c>
      <c r="F46" s="112">
        <f>SUM(C46:E46)</f>
        <v>17.2</v>
      </c>
      <c r="G46" s="177">
        <f t="shared" ref="G46:G73" si="4">G40</f>
        <v>2006</v>
      </c>
      <c r="AO46" s="329"/>
      <c r="AP46" s="178">
        <f t="shared" si="0"/>
        <v>16.8</v>
      </c>
      <c r="AQ46" s="178">
        <f t="shared" si="1"/>
        <v>0.3</v>
      </c>
      <c r="AR46" s="178">
        <f t="shared" si="2"/>
        <v>0.1</v>
      </c>
      <c r="AS46" s="140">
        <f t="shared" si="3"/>
        <v>2006</v>
      </c>
      <c r="AT46" s="141"/>
      <c r="AU46" s="141"/>
      <c r="AV46" s="141"/>
      <c r="AW46" s="141"/>
      <c r="AX46" s="141"/>
    </row>
    <row r="47" spans="1:50" ht="13.15" x14ac:dyDescent="0.25">
      <c r="A47" s="16"/>
      <c r="B47" s="334"/>
      <c r="C47" s="27">
        <v>0.1</v>
      </c>
      <c r="D47" s="27">
        <v>0.3</v>
      </c>
      <c r="E47" s="27">
        <v>16.5</v>
      </c>
      <c r="F47" s="112">
        <f>SUM(C47:E47)</f>
        <v>16.899999999999999</v>
      </c>
      <c r="G47" s="177">
        <f t="shared" si="4"/>
        <v>2007</v>
      </c>
      <c r="AO47" s="329"/>
      <c r="AP47" s="178">
        <f t="shared" si="0"/>
        <v>16.5</v>
      </c>
      <c r="AQ47" s="178">
        <f t="shared" si="1"/>
        <v>0.3</v>
      </c>
      <c r="AR47" s="178">
        <f t="shared" si="2"/>
        <v>0.1</v>
      </c>
      <c r="AS47" s="140">
        <f t="shared" si="3"/>
        <v>2007</v>
      </c>
      <c r="AT47" s="141"/>
      <c r="AU47" s="141"/>
      <c r="AV47" s="141"/>
      <c r="AW47" s="141"/>
      <c r="AX47" s="141"/>
    </row>
    <row r="48" spans="1:50" ht="13.15" x14ac:dyDescent="0.25">
      <c r="A48" s="16"/>
      <c r="B48" s="334"/>
      <c r="C48" s="27">
        <v>0.1</v>
      </c>
      <c r="D48" s="27">
        <v>0.3</v>
      </c>
      <c r="E48" s="27">
        <v>18.3</v>
      </c>
      <c r="F48" s="112">
        <f>SUM(C48:E48)</f>
        <v>18.7</v>
      </c>
      <c r="G48" s="177">
        <f t="shared" si="4"/>
        <v>2008</v>
      </c>
      <c r="AO48" s="329"/>
      <c r="AP48" s="178">
        <f t="shared" si="0"/>
        <v>18.3</v>
      </c>
      <c r="AQ48" s="178">
        <f t="shared" si="1"/>
        <v>0.3</v>
      </c>
      <c r="AR48" s="178">
        <f t="shared" si="2"/>
        <v>0.1</v>
      </c>
      <c r="AS48" s="140">
        <f t="shared" si="3"/>
        <v>2008</v>
      </c>
      <c r="AT48" s="141"/>
      <c r="AU48" s="141"/>
      <c r="AV48" s="141"/>
      <c r="AW48" s="141"/>
      <c r="AX48" s="141"/>
    </row>
    <row r="49" spans="1:50" ht="13.15" x14ac:dyDescent="0.25">
      <c r="A49" s="16"/>
      <c r="B49" s="334"/>
      <c r="C49" s="27">
        <v>0.2</v>
      </c>
      <c r="D49" s="27">
        <v>0.3</v>
      </c>
      <c r="E49" s="27">
        <v>19</v>
      </c>
      <c r="F49" s="112">
        <f>SUM(C49:E49)</f>
        <v>19.5</v>
      </c>
      <c r="G49" s="177">
        <f t="shared" si="4"/>
        <v>2009</v>
      </c>
      <c r="AO49" s="329"/>
      <c r="AP49" s="178">
        <f t="shared" si="0"/>
        <v>19</v>
      </c>
      <c r="AQ49" s="178">
        <f t="shared" si="1"/>
        <v>0.3</v>
      </c>
      <c r="AR49" s="178">
        <f t="shared" si="2"/>
        <v>0.2</v>
      </c>
      <c r="AS49" s="140">
        <f t="shared" si="3"/>
        <v>2009</v>
      </c>
      <c r="AT49" s="141"/>
      <c r="AU49" s="141"/>
      <c r="AV49" s="141"/>
      <c r="AW49" s="141"/>
      <c r="AX49" s="141"/>
    </row>
    <row r="50" spans="1:50" ht="13.15" x14ac:dyDescent="0.25">
      <c r="A50" s="16"/>
      <c r="B50" s="16"/>
      <c r="C50" s="16"/>
      <c r="D50" s="16"/>
      <c r="E50" s="16"/>
      <c r="F50" s="112"/>
      <c r="G50" s="177"/>
      <c r="AO50" s="146"/>
      <c r="AP50" s="178"/>
      <c r="AQ50" s="178"/>
      <c r="AR50" s="178"/>
      <c r="AS50" s="140"/>
      <c r="AT50" s="141"/>
      <c r="AU50" s="141"/>
      <c r="AV50" s="141"/>
      <c r="AW50" s="141"/>
      <c r="AX50" s="141"/>
    </row>
    <row r="51" spans="1:50" ht="13.15" x14ac:dyDescent="0.25">
      <c r="A51" s="16"/>
      <c r="B51" s="334" t="s">
        <v>109</v>
      </c>
      <c r="C51" s="27">
        <v>0.3</v>
      </c>
      <c r="D51" s="27">
        <v>0.5</v>
      </c>
      <c r="E51" s="27">
        <v>26.7</v>
      </c>
      <c r="F51" s="112">
        <f>SUM(C51:E51)</f>
        <v>27.5</v>
      </c>
      <c r="G51" s="177" t="str">
        <f t="shared" si="4"/>
        <v>2005*</v>
      </c>
      <c r="AO51" s="329" t="str">
        <f>B51</f>
        <v>50 km/h</v>
      </c>
      <c r="AP51" s="178">
        <f t="shared" si="0"/>
        <v>26.7</v>
      </c>
      <c r="AQ51" s="178">
        <f t="shared" si="1"/>
        <v>0.5</v>
      </c>
      <c r="AR51" s="178">
        <f t="shared" si="2"/>
        <v>0.3</v>
      </c>
      <c r="AS51" s="140" t="str">
        <f t="shared" si="3"/>
        <v>2005*</v>
      </c>
      <c r="AT51" s="141"/>
      <c r="AU51" s="141"/>
      <c r="AV51" s="141"/>
      <c r="AW51" s="141"/>
      <c r="AX51" s="141"/>
    </row>
    <row r="52" spans="1:50" ht="13.15" x14ac:dyDescent="0.25">
      <c r="A52" s="16"/>
      <c r="B52" s="334"/>
      <c r="C52" s="27">
        <v>0.2</v>
      </c>
      <c r="D52" s="27">
        <v>0.5</v>
      </c>
      <c r="E52" s="27">
        <v>29</v>
      </c>
      <c r="F52" s="112">
        <f>SUM(C52:E52)</f>
        <v>29.7</v>
      </c>
      <c r="G52" s="177">
        <f t="shared" si="4"/>
        <v>2006</v>
      </c>
      <c r="AO52" s="329"/>
      <c r="AP52" s="178">
        <f t="shared" si="0"/>
        <v>29</v>
      </c>
      <c r="AQ52" s="178">
        <f t="shared" si="1"/>
        <v>0.5</v>
      </c>
      <c r="AR52" s="178">
        <f t="shared" si="2"/>
        <v>0.2</v>
      </c>
      <c r="AS52" s="140">
        <f t="shared" si="3"/>
        <v>2006</v>
      </c>
      <c r="AT52" s="141"/>
      <c r="AU52" s="141"/>
      <c r="AV52" s="141"/>
      <c r="AW52" s="141"/>
      <c r="AX52" s="141"/>
    </row>
    <row r="53" spans="1:50" ht="13.15" x14ac:dyDescent="0.25">
      <c r="A53" s="16"/>
      <c r="B53" s="334"/>
      <c r="C53" s="27">
        <v>0.2</v>
      </c>
      <c r="D53" s="27">
        <v>0.6</v>
      </c>
      <c r="E53" s="27">
        <v>32.200000000000003</v>
      </c>
      <c r="F53" s="112">
        <f>SUM(C53:E53)</f>
        <v>33</v>
      </c>
      <c r="G53" s="177">
        <f t="shared" si="4"/>
        <v>2007</v>
      </c>
      <c r="AO53" s="329"/>
      <c r="AP53" s="178">
        <f t="shared" si="0"/>
        <v>32.200000000000003</v>
      </c>
      <c r="AQ53" s="178">
        <f t="shared" si="1"/>
        <v>0.6</v>
      </c>
      <c r="AR53" s="178">
        <f t="shared" si="2"/>
        <v>0.2</v>
      </c>
      <c r="AS53" s="140">
        <f t="shared" si="3"/>
        <v>2007</v>
      </c>
      <c r="AT53" s="141"/>
      <c r="AU53" s="141"/>
      <c r="AV53" s="141"/>
      <c r="AW53" s="141"/>
      <c r="AX53" s="141"/>
    </row>
    <row r="54" spans="1:50" ht="13.15" x14ac:dyDescent="0.25">
      <c r="A54" s="16"/>
      <c r="B54" s="334"/>
      <c r="C54" s="27">
        <v>0.4</v>
      </c>
      <c r="D54" s="27">
        <v>0.5</v>
      </c>
      <c r="E54" s="27">
        <v>38</v>
      </c>
      <c r="F54" s="112">
        <f>SUM(C54:E54)</f>
        <v>38.9</v>
      </c>
      <c r="G54" s="177">
        <f t="shared" si="4"/>
        <v>2008</v>
      </c>
      <c r="AO54" s="329"/>
      <c r="AP54" s="178">
        <f t="shared" si="0"/>
        <v>38</v>
      </c>
      <c r="AQ54" s="178">
        <f t="shared" si="1"/>
        <v>0.5</v>
      </c>
      <c r="AR54" s="178">
        <f t="shared" si="2"/>
        <v>0.4</v>
      </c>
      <c r="AS54" s="140">
        <f t="shared" si="3"/>
        <v>2008</v>
      </c>
      <c r="AT54" s="141"/>
      <c r="AU54" s="141"/>
      <c r="AV54" s="141"/>
      <c r="AW54" s="141"/>
      <c r="AX54" s="141"/>
    </row>
    <row r="55" spans="1:50" ht="13.15" x14ac:dyDescent="0.25">
      <c r="A55" s="16"/>
      <c r="B55" s="334"/>
      <c r="C55" s="27">
        <v>0.2</v>
      </c>
      <c r="D55" s="27">
        <v>0.7</v>
      </c>
      <c r="E55" s="27">
        <v>38.299999999999997</v>
      </c>
      <c r="F55" s="112">
        <f>SUM(C55:E55)</f>
        <v>39.199999999999996</v>
      </c>
      <c r="G55" s="177">
        <f t="shared" si="4"/>
        <v>2009</v>
      </c>
      <c r="AO55" s="329"/>
      <c r="AP55" s="178">
        <f t="shared" si="0"/>
        <v>38.299999999999997</v>
      </c>
      <c r="AQ55" s="178">
        <f t="shared" si="1"/>
        <v>0.7</v>
      </c>
      <c r="AR55" s="178">
        <f t="shared" si="2"/>
        <v>0.2</v>
      </c>
      <c r="AS55" s="140">
        <f t="shared" si="3"/>
        <v>2009</v>
      </c>
      <c r="AT55" s="141"/>
      <c r="AU55" s="141"/>
      <c r="AV55" s="141"/>
      <c r="AW55" s="141"/>
      <c r="AX55" s="141"/>
    </row>
    <row r="56" spans="1:50" ht="13.15" x14ac:dyDescent="0.25">
      <c r="A56" s="16"/>
      <c r="B56" s="20"/>
      <c r="C56" s="27"/>
      <c r="D56" s="27"/>
      <c r="E56" s="27"/>
      <c r="F56" s="112"/>
      <c r="G56" s="177"/>
      <c r="AO56" s="141"/>
      <c r="AP56" s="178"/>
      <c r="AQ56" s="178"/>
      <c r="AR56" s="178"/>
      <c r="AS56" s="140"/>
      <c r="AT56" s="141"/>
      <c r="AU56" s="141"/>
      <c r="AV56" s="141"/>
      <c r="AW56" s="141"/>
      <c r="AX56" s="141"/>
    </row>
    <row r="57" spans="1:50" ht="13.15" x14ac:dyDescent="0.25">
      <c r="A57" s="16"/>
      <c r="B57" s="334" t="s">
        <v>110</v>
      </c>
      <c r="C57" s="27">
        <v>0.3</v>
      </c>
      <c r="D57" s="27">
        <v>1.4</v>
      </c>
      <c r="E57" s="27">
        <v>50.8</v>
      </c>
      <c r="F57" s="112">
        <f>SUM(C57:E57)</f>
        <v>52.5</v>
      </c>
      <c r="G57" s="177" t="str">
        <f t="shared" si="4"/>
        <v>2005*</v>
      </c>
      <c r="AO57" s="329" t="str">
        <f>B57</f>
        <v>60-70 km/h</v>
      </c>
      <c r="AP57" s="178">
        <f t="shared" si="0"/>
        <v>50.8</v>
      </c>
      <c r="AQ57" s="178">
        <f t="shared" si="1"/>
        <v>1.4</v>
      </c>
      <c r="AR57" s="178">
        <f t="shared" si="2"/>
        <v>0.3</v>
      </c>
      <c r="AS57" s="140" t="str">
        <f t="shared" si="3"/>
        <v>2005*</v>
      </c>
      <c r="AT57" s="141"/>
      <c r="AU57" s="141"/>
      <c r="AV57" s="141"/>
      <c r="AW57" s="141"/>
      <c r="AX57" s="141"/>
    </row>
    <row r="58" spans="1:50" ht="13.15" x14ac:dyDescent="0.25">
      <c r="A58" s="16"/>
      <c r="B58" s="334"/>
      <c r="C58" s="27">
        <v>0.6</v>
      </c>
      <c r="D58" s="27">
        <v>1.3</v>
      </c>
      <c r="E58" s="27">
        <v>54.5</v>
      </c>
      <c r="F58" s="112">
        <f>SUM(C58:E58)</f>
        <v>56.4</v>
      </c>
      <c r="G58" s="177">
        <f t="shared" si="4"/>
        <v>2006</v>
      </c>
      <c r="AO58" s="329"/>
      <c r="AP58" s="178">
        <f t="shared" si="0"/>
        <v>54.5</v>
      </c>
      <c r="AQ58" s="178">
        <f t="shared" si="1"/>
        <v>1.3</v>
      </c>
      <c r="AR58" s="178">
        <f t="shared" si="2"/>
        <v>0.6</v>
      </c>
      <c r="AS58" s="140">
        <f t="shared" si="3"/>
        <v>2006</v>
      </c>
      <c r="AT58" s="141"/>
      <c r="AU58" s="141"/>
      <c r="AV58" s="141"/>
      <c r="AW58" s="141"/>
      <c r="AX58" s="141"/>
    </row>
    <row r="59" spans="1:50" ht="13.15" x14ac:dyDescent="0.25">
      <c r="A59" s="16"/>
      <c r="B59" s="334"/>
      <c r="C59" s="27">
        <v>0.7</v>
      </c>
      <c r="D59" s="27">
        <v>1</v>
      </c>
      <c r="E59" s="27">
        <v>55.1</v>
      </c>
      <c r="F59" s="112">
        <f>SUM(C59:E59)</f>
        <v>56.800000000000004</v>
      </c>
      <c r="G59" s="177">
        <f t="shared" si="4"/>
        <v>2007</v>
      </c>
      <c r="AO59" s="329"/>
      <c r="AP59" s="178">
        <f t="shared" si="0"/>
        <v>55.1</v>
      </c>
      <c r="AQ59" s="178">
        <f t="shared" si="1"/>
        <v>1</v>
      </c>
      <c r="AR59" s="178">
        <f t="shared" si="2"/>
        <v>0.7</v>
      </c>
      <c r="AS59" s="140">
        <f t="shared" si="3"/>
        <v>2007</v>
      </c>
      <c r="AT59" s="141"/>
      <c r="AU59" s="141"/>
      <c r="AV59" s="141"/>
      <c r="AW59" s="141"/>
      <c r="AX59" s="141"/>
    </row>
    <row r="60" spans="1:50" ht="13.15" x14ac:dyDescent="0.25">
      <c r="A60" s="16"/>
      <c r="B60" s="334"/>
      <c r="C60" s="27">
        <v>0.6</v>
      </c>
      <c r="D60" s="27">
        <v>1</v>
      </c>
      <c r="E60" s="27">
        <v>56.9</v>
      </c>
      <c r="F60" s="112">
        <f>SUM(C60:E60)</f>
        <v>58.5</v>
      </c>
      <c r="G60" s="177">
        <f t="shared" si="4"/>
        <v>2008</v>
      </c>
      <c r="AO60" s="329"/>
      <c r="AP60" s="178">
        <f t="shared" si="0"/>
        <v>56.9</v>
      </c>
      <c r="AQ60" s="178">
        <f t="shared" si="1"/>
        <v>1</v>
      </c>
      <c r="AR60" s="178">
        <f t="shared" si="2"/>
        <v>0.6</v>
      </c>
      <c r="AS60" s="140">
        <f t="shared" si="3"/>
        <v>2008</v>
      </c>
      <c r="AT60" s="141"/>
      <c r="AU60" s="141"/>
      <c r="AV60" s="141"/>
      <c r="AW60" s="141"/>
      <c r="AX60" s="141"/>
    </row>
    <row r="61" spans="1:50" ht="13.15" x14ac:dyDescent="0.25">
      <c r="A61" s="16"/>
      <c r="B61" s="334"/>
      <c r="C61" s="27">
        <v>0.5</v>
      </c>
      <c r="D61" s="27">
        <v>1.3</v>
      </c>
      <c r="E61" s="27">
        <v>56.5</v>
      </c>
      <c r="F61" s="112">
        <f>SUM(C61:E61)</f>
        <v>58.3</v>
      </c>
      <c r="G61" s="177">
        <f t="shared" si="4"/>
        <v>2009</v>
      </c>
      <c r="AO61" s="329"/>
      <c r="AP61" s="178">
        <f t="shared" si="0"/>
        <v>56.5</v>
      </c>
      <c r="AQ61" s="178">
        <f t="shared" si="1"/>
        <v>1.3</v>
      </c>
      <c r="AR61" s="178">
        <f t="shared" si="2"/>
        <v>0.5</v>
      </c>
      <c r="AS61" s="140">
        <f t="shared" si="3"/>
        <v>2009</v>
      </c>
      <c r="AT61" s="141"/>
      <c r="AU61" s="141"/>
      <c r="AV61" s="141"/>
      <c r="AW61" s="141"/>
      <c r="AX61" s="141"/>
    </row>
    <row r="62" spans="1:50" x14ac:dyDescent="0.25">
      <c r="A62" s="16"/>
      <c r="B62" s="20"/>
      <c r="C62" s="27"/>
      <c r="D62" s="27"/>
      <c r="E62" s="27"/>
      <c r="F62" s="112"/>
      <c r="G62" s="177"/>
      <c r="AO62" s="141"/>
      <c r="AP62" s="178"/>
      <c r="AQ62" s="178"/>
      <c r="AR62" s="178"/>
      <c r="AS62" s="141"/>
      <c r="AT62" s="141"/>
      <c r="AU62" s="141"/>
      <c r="AV62" s="141"/>
      <c r="AW62" s="141"/>
      <c r="AX62" s="141"/>
    </row>
    <row r="63" spans="1:50" ht="13.15" x14ac:dyDescent="0.25">
      <c r="A63" s="16"/>
      <c r="B63" s="20" t="s">
        <v>111</v>
      </c>
      <c r="C63" s="27">
        <v>2.1</v>
      </c>
      <c r="D63" s="27">
        <v>2.9</v>
      </c>
      <c r="E63" s="27">
        <v>76.2</v>
      </c>
      <c r="F63" s="112">
        <f>SUM(C63:E63)</f>
        <v>81.2</v>
      </c>
      <c r="G63" s="177" t="str">
        <f t="shared" si="4"/>
        <v>2005*</v>
      </c>
      <c r="AO63" s="329" t="str">
        <f>B63</f>
        <v>80 km/h</v>
      </c>
      <c r="AP63" s="178">
        <f t="shared" si="0"/>
        <v>76.2</v>
      </c>
      <c r="AQ63" s="178">
        <f t="shared" si="1"/>
        <v>2.9</v>
      </c>
      <c r="AR63" s="178">
        <f t="shared" si="2"/>
        <v>2.1</v>
      </c>
      <c r="AS63" s="140" t="str">
        <f t="shared" si="3"/>
        <v>2005*</v>
      </c>
      <c r="AT63" s="141"/>
      <c r="AU63" s="141"/>
      <c r="AV63" s="141"/>
      <c r="AW63" s="141"/>
      <c r="AX63" s="141"/>
    </row>
    <row r="64" spans="1:50" ht="13.15" x14ac:dyDescent="0.25">
      <c r="A64" s="16"/>
      <c r="B64" s="20"/>
      <c r="C64" s="27">
        <v>2.1</v>
      </c>
      <c r="D64" s="27">
        <v>2.7</v>
      </c>
      <c r="E64" s="27">
        <v>82</v>
      </c>
      <c r="F64" s="112">
        <f>SUM(C64:E64)</f>
        <v>86.8</v>
      </c>
      <c r="G64" s="177">
        <f t="shared" si="4"/>
        <v>2006</v>
      </c>
      <c r="AO64" s="329"/>
      <c r="AP64" s="178">
        <f t="shared" si="0"/>
        <v>82</v>
      </c>
      <c r="AQ64" s="178">
        <f t="shared" si="1"/>
        <v>2.7</v>
      </c>
      <c r="AR64" s="178">
        <f t="shared" si="2"/>
        <v>2.1</v>
      </c>
      <c r="AS64" s="140">
        <f t="shared" si="3"/>
        <v>2006</v>
      </c>
      <c r="AT64" s="141"/>
      <c r="AU64" s="141"/>
      <c r="AV64" s="141"/>
      <c r="AW64" s="141"/>
      <c r="AX64" s="141"/>
    </row>
    <row r="65" spans="1:50" ht="13.15" x14ac:dyDescent="0.25">
      <c r="A65" s="16"/>
      <c r="B65" s="20"/>
      <c r="C65" s="27">
        <v>2.5</v>
      </c>
      <c r="D65" s="27">
        <v>3.6</v>
      </c>
      <c r="E65" s="27">
        <v>71.7</v>
      </c>
      <c r="F65" s="112">
        <f>SUM(C65:E65)</f>
        <v>77.8</v>
      </c>
      <c r="G65" s="177">
        <f t="shared" si="4"/>
        <v>2007</v>
      </c>
      <c r="AO65" s="329"/>
      <c r="AP65" s="178">
        <f t="shared" si="0"/>
        <v>71.7</v>
      </c>
      <c r="AQ65" s="178">
        <f t="shared" si="1"/>
        <v>3.6</v>
      </c>
      <c r="AR65" s="178">
        <f t="shared" si="2"/>
        <v>2.5</v>
      </c>
      <c r="AS65" s="140">
        <f t="shared" si="3"/>
        <v>2007</v>
      </c>
      <c r="AT65" s="141"/>
      <c r="AU65" s="141"/>
      <c r="AV65" s="141"/>
      <c r="AW65" s="141"/>
      <c r="AX65" s="141"/>
    </row>
    <row r="66" spans="1:50" ht="13.15" x14ac:dyDescent="0.25">
      <c r="A66" s="16"/>
      <c r="B66" s="20"/>
      <c r="C66" s="27">
        <v>1.7</v>
      </c>
      <c r="D66" s="27">
        <v>2.2999999999999998</v>
      </c>
      <c r="E66" s="27">
        <v>75.900000000000006</v>
      </c>
      <c r="F66" s="112">
        <f>SUM(C66:E66)</f>
        <v>79.900000000000006</v>
      </c>
      <c r="G66" s="177">
        <f t="shared" si="4"/>
        <v>2008</v>
      </c>
      <c r="AO66" s="329"/>
      <c r="AP66" s="178">
        <f t="shared" si="0"/>
        <v>75.900000000000006</v>
      </c>
      <c r="AQ66" s="178">
        <f t="shared" si="1"/>
        <v>2.2999999999999998</v>
      </c>
      <c r="AR66" s="178">
        <f t="shared" si="2"/>
        <v>1.7</v>
      </c>
      <c r="AS66" s="140">
        <f t="shared" si="3"/>
        <v>2008</v>
      </c>
      <c r="AT66" s="141"/>
      <c r="AU66" s="141"/>
      <c r="AV66" s="141"/>
      <c r="AW66" s="141"/>
      <c r="AX66" s="141"/>
    </row>
    <row r="67" spans="1:50" ht="13.15" x14ac:dyDescent="0.25">
      <c r="A67" s="16"/>
      <c r="B67" s="20"/>
      <c r="C67" s="27">
        <v>1.4</v>
      </c>
      <c r="D67" s="27">
        <v>2.8</v>
      </c>
      <c r="E67" s="27">
        <v>77.900000000000006</v>
      </c>
      <c r="F67" s="112">
        <f>SUM(C67:E67)</f>
        <v>82.100000000000009</v>
      </c>
      <c r="G67" s="177">
        <f t="shared" si="4"/>
        <v>2009</v>
      </c>
      <c r="AO67" s="329"/>
      <c r="AP67" s="178">
        <f t="shared" si="0"/>
        <v>77.900000000000006</v>
      </c>
      <c r="AQ67" s="178">
        <f t="shared" si="1"/>
        <v>2.8</v>
      </c>
      <c r="AR67" s="178">
        <f t="shared" si="2"/>
        <v>1.4</v>
      </c>
      <c r="AS67" s="140">
        <f t="shared" si="3"/>
        <v>2009</v>
      </c>
      <c r="AT67" s="141"/>
      <c r="AU67" s="141"/>
      <c r="AV67" s="141"/>
      <c r="AW67" s="141"/>
      <c r="AX67" s="141"/>
    </row>
    <row r="68" spans="1:50" ht="13.15" x14ac:dyDescent="0.25">
      <c r="A68" s="16"/>
      <c r="B68" s="20"/>
      <c r="C68" s="27"/>
      <c r="D68" s="27"/>
      <c r="E68" s="27"/>
      <c r="F68" s="112"/>
      <c r="G68" s="177"/>
      <c r="AO68" s="141"/>
      <c r="AP68" s="178"/>
      <c r="AQ68" s="178"/>
      <c r="AR68" s="178"/>
      <c r="AS68" s="140"/>
      <c r="AT68" s="141"/>
      <c r="AU68" s="141"/>
      <c r="AV68" s="141"/>
      <c r="AW68" s="141"/>
      <c r="AX68" s="141"/>
    </row>
    <row r="69" spans="1:50" ht="13.15" x14ac:dyDescent="0.25">
      <c r="A69" s="16"/>
      <c r="B69" s="20" t="s">
        <v>112</v>
      </c>
      <c r="C69" s="27">
        <v>3</v>
      </c>
      <c r="D69" s="27">
        <v>3.5</v>
      </c>
      <c r="E69" s="27">
        <v>79.400000000000006</v>
      </c>
      <c r="F69" s="112">
        <f>SUM(C69:E69)</f>
        <v>85.9</v>
      </c>
      <c r="G69" s="177" t="str">
        <f t="shared" si="4"/>
        <v>2005*</v>
      </c>
      <c r="AO69" s="329" t="str">
        <f>B69</f>
        <v>100-120 km/h</v>
      </c>
      <c r="AP69" s="178">
        <f t="shared" si="0"/>
        <v>79.400000000000006</v>
      </c>
      <c r="AQ69" s="178">
        <f t="shared" si="1"/>
        <v>3.5</v>
      </c>
      <c r="AR69" s="178">
        <f t="shared" si="2"/>
        <v>3</v>
      </c>
      <c r="AS69" s="140" t="str">
        <f t="shared" si="3"/>
        <v>2005*</v>
      </c>
      <c r="AT69" s="141"/>
      <c r="AU69" s="141"/>
      <c r="AV69" s="141"/>
      <c r="AW69" s="141"/>
      <c r="AX69" s="141"/>
    </row>
    <row r="70" spans="1:50" ht="13.15" x14ac:dyDescent="0.25">
      <c r="A70" s="16"/>
      <c r="B70" s="20"/>
      <c r="C70" s="27">
        <v>1.9</v>
      </c>
      <c r="D70" s="27">
        <v>3.4</v>
      </c>
      <c r="E70" s="27">
        <v>78.400000000000006</v>
      </c>
      <c r="F70" s="112">
        <f>SUM(C70:E70)</f>
        <v>83.7</v>
      </c>
      <c r="G70" s="177">
        <f t="shared" si="4"/>
        <v>2006</v>
      </c>
      <c r="AO70" s="329"/>
      <c r="AP70" s="178">
        <f t="shared" si="0"/>
        <v>78.400000000000006</v>
      </c>
      <c r="AQ70" s="178">
        <f t="shared" si="1"/>
        <v>3.4</v>
      </c>
      <c r="AR70" s="178">
        <f t="shared" si="2"/>
        <v>1.9</v>
      </c>
      <c r="AS70" s="140">
        <f t="shared" si="3"/>
        <v>2006</v>
      </c>
      <c r="AT70" s="141"/>
      <c r="AU70" s="141"/>
      <c r="AV70" s="141"/>
      <c r="AW70" s="141"/>
      <c r="AX70" s="141"/>
    </row>
    <row r="71" spans="1:50" ht="13.15" x14ac:dyDescent="0.25">
      <c r="A71" s="16"/>
      <c r="B71" s="20"/>
      <c r="C71" s="27">
        <v>3.7</v>
      </c>
      <c r="D71" s="27">
        <v>4.3</v>
      </c>
      <c r="E71" s="27">
        <v>81.400000000000006</v>
      </c>
      <c r="F71" s="112">
        <f>SUM(C71:E71)</f>
        <v>89.4</v>
      </c>
      <c r="G71" s="177">
        <f t="shared" si="4"/>
        <v>2007</v>
      </c>
      <c r="AO71" s="329"/>
      <c r="AP71" s="178">
        <f t="shared" si="0"/>
        <v>81.400000000000006</v>
      </c>
      <c r="AQ71" s="178">
        <f t="shared" si="1"/>
        <v>4.3</v>
      </c>
      <c r="AR71" s="178">
        <f t="shared" si="2"/>
        <v>3.7</v>
      </c>
      <c r="AS71" s="140">
        <f t="shared" si="3"/>
        <v>2007</v>
      </c>
      <c r="AT71" s="141"/>
      <c r="AU71" s="141"/>
      <c r="AV71" s="141"/>
      <c r="AW71" s="141"/>
      <c r="AX71" s="141"/>
    </row>
    <row r="72" spans="1:50" ht="13.15" x14ac:dyDescent="0.25">
      <c r="A72" s="16"/>
      <c r="B72" s="20"/>
      <c r="C72" s="27">
        <v>1.9</v>
      </c>
      <c r="D72" s="27">
        <v>3.7</v>
      </c>
      <c r="E72" s="27">
        <v>79.8</v>
      </c>
      <c r="F72" s="112">
        <f>SUM(C72:E72)</f>
        <v>85.399999999999991</v>
      </c>
      <c r="G72" s="177">
        <f t="shared" si="4"/>
        <v>2008</v>
      </c>
      <c r="AO72" s="329"/>
      <c r="AP72" s="178">
        <f t="shared" si="0"/>
        <v>79.8</v>
      </c>
      <c r="AQ72" s="178">
        <f t="shared" si="1"/>
        <v>3.7</v>
      </c>
      <c r="AR72" s="178">
        <f t="shared" si="2"/>
        <v>1.9</v>
      </c>
      <c r="AS72" s="140">
        <f t="shared" si="3"/>
        <v>2008</v>
      </c>
      <c r="AT72" s="141"/>
      <c r="AU72" s="141"/>
      <c r="AV72" s="141"/>
      <c r="AW72" s="141"/>
      <c r="AX72" s="141"/>
    </row>
    <row r="73" spans="1:50" ht="13.15" x14ac:dyDescent="0.25">
      <c r="A73" s="16"/>
      <c r="B73" s="20"/>
      <c r="C73" s="27">
        <v>3</v>
      </c>
      <c r="D73" s="27">
        <v>2.8</v>
      </c>
      <c r="E73" s="27">
        <v>79.7</v>
      </c>
      <c r="F73" s="112">
        <f>SUM(C73:E73)</f>
        <v>85.5</v>
      </c>
      <c r="G73" s="177">
        <f t="shared" si="4"/>
        <v>2009</v>
      </c>
      <c r="AO73" s="329"/>
      <c r="AP73" s="178">
        <f t="shared" si="0"/>
        <v>79.7</v>
      </c>
      <c r="AQ73" s="178">
        <f t="shared" si="1"/>
        <v>2.8</v>
      </c>
      <c r="AR73" s="178">
        <f t="shared" si="2"/>
        <v>3</v>
      </c>
      <c r="AS73" s="140">
        <f t="shared" si="3"/>
        <v>2009</v>
      </c>
      <c r="AT73" s="141"/>
      <c r="AU73" s="141"/>
      <c r="AV73" s="141"/>
      <c r="AW73" s="141"/>
      <c r="AX73" s="141"/>
    </row>
    <row r="74" spans="1:50" x14ac:dyDescent="0.25"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</row>
    <row r="75" spans="1:50" x14ac:dyDescent="0.25"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</row>
    <row r="76" spans="1:50" x14ac:dyDescent="0.25"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</row>
    <row r="77" spans="1:50" x14ac:dyDescent="0.25"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</row>
    <row r="87" spans="1:14" s="24" customFormat="1" x14ac:dyDescent="0.25"/>
    <row r="91" spans="1:14" ht="13.15" x14ac:dyDescent="0.25">
      <c r="A91" s="17" t="s">
        <v>11</v>
      </c>
      <c r="B91" s="28"/>
      <c r="C91" s="17" t="s">
        <v>12</v>
      </c>
      <c r="D91" s="328">
        <v>40490</v>
      </c>
      <c r="E91" s="328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6"/>
      <c r="B93" s="16" t="s">
        <v>113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6"/>
      <c r="B94" s="16" t="s">
        <v>114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6"/>
      <c r="B95" s="16"/>
      <c r="C95" s="338" t="s">
        <v>107</v>
      </c>
      <c r="D95" s="338"/>
      <c r="E95" s="338" t="s">
        <v>108</v>
      </c>
      <c r="F95" s="338"/>
      <c r="G95" s="338" t="s">
        <v>115</v>
      </c>
      <c r="H95" s="338"/>
      <c r="I95" s="16" t="s">
        <v>110</v>
      </c>
      <c r="J95" s="16"/>
      <c r="K95" s="16" t="s">
        <v>111</v>
      </c>
      <c r="L95" s="16"/>
      <c r="M95" s="16" t="s">
        <v>112</v>
      </c>
      <c r="N95" s="16"/>
    </row>
    <row r="96" spans="1:14" x14ac:dyDescent="0.25">
      <c r="A96" s="16"/>
      <c r="B96" s="50"/>
      <c r="C96" s="50" t="s">
        <v>116</v>
      </c>
      <c r="D96" s="50" t="s">
        <v>117</v>
      </c>
      <c r="E96" s="50" t="s">
        <v>116</v>
      </c>
      <c r="F96" s="50" t="s">
        <v>117</v>
      </c>
      <c r="G96" s="50" t="s">
        <v>116</v>
      </c>
      <c r="H96" s="50" t="s">
        <v>117</v>
      </c>
      <c r="I96" s="50" t="s">
        <v>116</v>
      </c>
      <c r="J96" s="50" t="s">
        <v>117</v>
      </c>
      <c r="K96" s="50" t="s">
        <v>116</v>
      </c>
      <c r="L96" s="50" t="s">
        <v>117</v>
      </c>
      <c r="M96" s="50" t="s">
        <v>116</v>
      </c>
      <c r="N96" s="50" t="s">
        <v>117</v>
      </c>
    </row>
    <row r="97" spans="1:30" x14ac:dyDescent="0.25">
      <c r="A97" s="16"/>
      <c r="B97" s="16" t="s">
        <v>97</v>
      </c>
      <c r="C97" s="27" t="s">
        <v>118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0.1</v>
      </c>
      <c r="J97" s="27">
        <v>0.1</v>
      </c>
      <c r="K97" s="27">
        <v>1.1000000000000001</v>
      </c>
      <c r="L97" s="27">
        <v>0.3</v>
      </c>
      <c r="M97" s="27">
        <v>1.2</v>
      </c>
      <c r="N97" s="27">
        <v>0.6</v>
      </c>
    </row>
    <row r="98" spans="1:30" x14ac:dyDescent="0.25">
      <c r="A98" s="16"/>
      <c r="B98" s="16" t="s">
        <v>96</v>
      </c>
      <c r="C98" s="27">
        <v>0</v>
      </c>
      <c r="D98" s="27">
        <v>0</v>
      </c>
      <c r="E98" s="27">
        <v>0</v>
      </c>
      <c r="F98" s="27">
        <v>0</v>
      </c>
      <c r="G98" s="27">
        <v>0.1</v>
      </c>
      <c r="H98" s="27">
        <v>0.1</v>
      </c>
      <c r="I98" s="27">
        <v>0.3</v>
      </c>
      <c r="J98" s="27">
        <v>0.1</v>
      </c>
      <c r="K98" s="27">
        <v>1.5</v>
      </c>
      <c r="L98" s="27">
        <v>0.7</v>
      </c>
      <c r="M98" s="27">
        <v>1.4</v>
      </c>
      <c r="N98" s="27">
        <v>1.2</v>
      </c>
    </row>
    <row r="99" spans="1:30" x14ac:dyDescent="0.25">
      <c r="A99" s="16"/>
      <c r="B99" s="16" t="s">
        <v>95</v>
      </c>
      <c r="C99" s="22">
        <v>0.8</v>
      </c>
      <c r="D99" s="22">
        <v>0</v>
      </c>
      <c r="E99" s="22">
        <v>3.3</v>
      </c>
      <c r="F99" s="22">
        <v>0</v>
      </c>
      <c r="G99" s="22">
        <v>7</v>
      </c>
      <c r="H99" s="22">
        <v>13.4</v>
      </c>
      <c r="I99" s="22">
        <v>14.8</v>
      </c>
      <c r="J99" s="22">
        <v>24.6</v>
      </c>
      <c r="K99" s="22">
        <v>25.6</v>
      </c>
      <c r="L99" s="22">
        <v>33.799999999999997</v>
      </c>
      <c r="M99" s="22">
        <v>24.7</v>
      </c>
      <c r="N99" s="22">
        <v>32.700000000000003</v>
      </c>
    </row>
    <row r="100" spans="1:30" x14ac:dyDescent="0.25">
      <c r="A100" s="16"/>
      <c r="B100" s="16" t="s">
        <v>8</v>
      </c>
      <c r="C100" s="27">
        <v>0.8</v>
      </c>
      <c r="D100" s="27">
        <v>0</v>
      </c>
      <c r="E100" s="27">
        <v>3.3</v>
      </c>
      <c r="F100" s="27">
        <v>0</v>
      </c>
      <c r="G100" s="27">
        <v>7.1</v>
      </c>
      <c r="H100" s="27">
        <v>13.5</v>
      </c>
      <c r="I100" s="27">
        <v>15.2</v>
      </c>
      <c r="J100" s="27">
        <v>24.9</v>
      </c>
      <c r="K100" s="27">
        <v>28.1</v>
      </c>
      <c r="L100" s="27">
        <v>34.799999999999997</v>
      </c>
      <c r="M100" s="27">
        <v>27.3</v>
      </c>
      <c r="N100" s="27">
        <v>34.5</v>
      </c>
    </row>
    <row r="101" spans="1:30" x14ac:dyDescent="0.25">
      <c r="C101" s="5"/>
      <c r="D101" s="5"/>
      <c r="E101" s="5"/>
    </row>
    <row r="102" spans="1:30" x14ac:dyDescent="0.25">
      <c r="C102" s="5"/>
      <c r="D102" s="5"/>
      <c r="E102" s="5"/>
    </row>
    <row r="103" spans="1:30" x14ac:dyDescent="0.25">
      <c r="C103" s="5"/>
      <c r="D103" s="5"/>
      <c r="E103" s="5"/>
    </row>
    <row r="104" spans="1:30" x14ac:dyDescent="0.25">
      <c r="C104" s="5"/>
      <c r="D104" s="5"/>
      <c r="E104" s="5"/>
    </row>
    <row r="105" spans="1:30" x14ac:dyDescent="0.25">
      <c r="C105" s="5"/>
      <c r="D105" s="5"/>
      <c r="E105" s="5"/>
    </row>
    <row r="106" spans="1:30" x14ac:dyDescent="0.25">
      <c r="B106" s="7"/>
      <c r="C106" s="5"/>
      <c r="D106" s="5"/>
      <c r="E106" s="5"/>
    </row>
    <row r="107" spans="1:30" x14ac:dyDescent="0.25">
      <c r="C107" s="5"/>
      <c r="D107" s="5"/>
      <c r="E107" s="5"/>
    </row>
    <row r="108" spans="1:30" x14ac:dyDescent="0.25">
      <c r="C108" s="5"/>
      <c r="D108" s="5"/>
      <c r="E108" s="5"/>
    </row>
    <row r="109" spans="1:30" x14ac:dyDescent="0.25">
      <c r="C109" s="5"/>
      <c r="D109" s="5"/>
      <c r="E109" s="5"/>
      <c r="AD109" t="s">
        <v>119</v>
      </c>
    </row>
    <row r="110" spans="1:30" x14ac:dyDescent="0.25">
      <c r="C110" s="5"/>
      <c r="D110" s="5"/>
      <c r="E110" s="5"/>
    </row>
    <row r="111" spans="1:30" x14ac:dyDescent="0.25">
      <c r="C111" s="5"/>
      <c r="D111" s="5"/>
      <c r="E111" s="5"/>
    </row>
    <row r="112" spans="1:30" x14ac:dyDescent="0.25">
      <c r="B112" s="7"/>
      <c r="C112" s="5"/>
      <c r="D112" s="5"/>
      <c r="E112" s="5"/>
    </row>
    <row r="113" spans="1:61" x14ac:dyDescent="0.25">
      <c r="C113" s="5"/>
      <c r="D113" s="5"/>
      <c r="E113" s="5"/>
    </row>
    <row r="114" spans="1:61" x14ac:dyDescent="0.25">
      <c r="C114" s="5"/>
      <c r="D114" s="5"/>
      <c r="E114" s="5"/>
    </row>
    <row r="115" spans="1:61" x14ac:dyDescent="0.25">
      <c r="C115" s="5"/>
      <c r="D115" s="5"/>
      <c r="E115" s="5"/>
      <c r="AB115" s="181"/>
      <c r="AC115" s="336" t="s">
        <v>107</v>
      </c>
      <c r="AD115" s="337"/>
      <c r="AE115" s="336" t="s">
        <v>120</v>
      </c>
      <c r="AF115" s="337"/>
      <c r="AG115" s="336" t="s">
        <v>115</v>
      </c>
      <c r="AH115" s="337"/>
      <c r="AI115" s="336" t="s">
        <v>110</v>
      </c>
      <c r="AJ115" s="337"/>
      <c r="AK115" s="336" t="s">
        <v>111</v>
      </c>
      <c r="AL115" s="337"/>
      <c r="AM115" s="336" t="s">
        <v>112</v>
      </c>
      <c r="AN115" s="336"/>
    </row>
    <row r="116" spans="1:61" x14ac:dyDescent="0.25">
      <c r="C116" s="5"/>
      <c r="D116" s="5"/>
      <c r="E116" s="5"/>
      <c r="AB116" s="182"/>
      <c r="AC116" s="183" t="s">
        <v>121</v>
      </c>
      <c r="AD116" s="188" t="s">
        <v>122</v>
      </c>
      <c r="AE116" s="183" t="s">
        <v>121</v>
      </c>
      <c r="AF116" s="188" t="s">
        <v>122</v>
      </c>
      <c r="AG116" s="183" t="s">
        <v>121</v>
      </c>
      <c r="AH116" s="188" t="s">
        <v>122</v>
      </c>
      <c r="AI116" s="183" t="s">
        <v>121</v>
      </c>
      <c r="AJ116" s="188" t="s">
        <v>122</v>
      </c>
      <c r="AK116" s="183" t="s">
        <v>121</v>
      </c>
      <c r="AL116" s="188" t="s">
        <v>122</v>
      </c>
      <c r="AM116" s="183" t="s">
        <v>121</v>
      </c>
      <c r="AN116" s="183" t="s">
        <v>122</v>
      </c>
    </row>
    <row r="117" spans="1:61" ht="18" customHeight="1" x14ac:dyDescent="0.25">
      <c r="C117" s="5"/>
      <c r="D117" s="5"/>
      <c r="E117" s="5"/>
      <c r="AB117" s="187" t="s">
        <v>97</v>
      </c>
      <c r="AC117" s="184" t="str">
        <f>C97</f>
        <v>.</v>
      </c>
      <c r="AD117" s="189">
        <f t="shared" ref="AD117:AN117" si="5">D97</f>
        <v>0</v>
      </c>
      <c r="AE117" s="184">
        <f t="shared" si="5"/>
        <v>0</v>
      </c>
      <c r="AF117" s="189">
        <f t="shared" si="5"/>
        <v>0</v>
      </c>
      <c r="AG117" s="184">
        <f t="shared" si="5"/>
        <v>0</v>
      </c>
      <c r="AH117" s="189">
        <f t="shared" si="5"/>
        <v>0</v>
      </c>
      <c r="AI117" s="184">
        <f t="shared" si="5"/>
        <v>0.1</v>
      </c>
      <c r="AJ117" s="189">
        <f t="shared" si="5"/>
        <v>0.1</v>
      </c>
      <c r="AK117" s="184">
        <f t="shared" si="5"/>
        <v>1.1000000000000001</v>
      </c>
      <c r="AL117" s="189">
        <f t="shared" si="5"/>
        <v>0.3</v>
      </c>
      <c r="AM117" s="184">
        <f t="shared" si="5"/>
        <v>1.2</v>
      </c>
      <c r="AN117" s="184">
        <f t="shared" si="5"/>
        <v>0.6</v>
      </c>
    </row>
    <row r="118" spans="1:61" ht="26.3" customHeight="1" x14ac:dyDescent="0.25">
      <c r="B118" s="7"/>
      <c r="C118" s="5"/>
      <c r="D118" s="5"/>
      <c r="E118" s="5"/>
      <c r="AB118" s="185" t="s">
        <v>96</v>
      </c>
      <c r="AC118" s="184">
        <f>C98</f>
        <v>0</v>
      </c>
      <c r="AD118" s="189">
        <f t="shared" ref="AD118:AN120" si="6">D98</f>
        <v>0</v>
      </c>
      <c r="AE118" s="184">
        <f t="shared" si="6"/>
        <v>0</v>
      </c>
      <c r="AF118" s="189">
        <f t="shared" si="6"/>
        <v>0</v>
      </c>
      <c r="AG118" s="184">
        <f t="shared" si="6"/>
        <v>0.1</v>
      </c>
      <c r="AH118" s="189">
        <f t="shared" si="6"/>
        <v>0.1</v>
      </c>
      <c r="AI118" s="184">
        <f t="shared" si="6"/>
        <v>0.3</v>
      </c>
      <c r="AJ118" s="189">
        <f t="shared" si="6"/>
        <v>0.1</v>
      </c>
      <c r="AK118" s="184">
        <f t="shared" si="6"/>
        <v>1.5</v>
      </c>
      <c r="AL118" s="189">
        <f t="shared" si="6"/>
        <v>0.7</v>
      </c>
      <c r="AM118" s="184">
        <f t="shared" si="6"/>
        <v>1.4</v>
      </c>
      <c r="AN118" s="184">
        <f t="shared" si="6"/>
        <v>1.2</v>
      </c>
    </row>
    <row r="119" spans="1:61" ht="35.700000000000003" x14ac:dyDescent="0.25">
      <c r="C119" s="5"/>
      <c r="D119" s="5"/>
      <c r="E119" s="5"/>
      <c r="AB119" s="185" t="s">
        <v>95</v>
      </c>
      <c r="AC119" s="184">
        <f>C99</f>
        <v>0.8</v>
      </c>
      <c r="AD119" s="189">
        <f t="shared" si="6"/>
        <v>0</v>
      </c>
      <c r="AE119" s="184">
        <f t="shared" si="6"/>
        <v>3.3</v>
      </c>
      <c r="AF119" s="189">
        <f t="shared" si="6"/>
        <v>0</v>
      </c>
      <c r="AG119" s="184">
        <f t="shared" si="6"/>
        <v>7</v>
      </c>
      <c r="AH119" s="189">
        <f t="shared" si="6"/>
        <v>13.4</v>
      </c>
      <c r="AI119" s="184">
        <f t="shared" si="6"/>
        <v>14.8</v>
      </c>
      <c r="AJ119" s="189">
        <f t="shared" si="6"/>
        <v>24.6</v>
      </c>
      <c r="AK119" s="184">
        <f t="shared" si="6"/>
        <v>25.6</v>
      </c>
      <c r="AL119" s="189">
        <f t="shared" si="6"/>
        <v>33.799999999999997</v>
      </c>
      <c r="AM119" s="184">
        <f t="shared" si="6"/>
        <v>24.7</v>
      </c>
      <c r="AN119" s="184">
        <f t="shared" si="6"/>
        <v>32.700000000000003</v>
      </c>
    </row>
    <row r="120" spans="1:61" ht="16.45" customHeight="1" x14ac:dyDescent="0.25">
      <c r="C120" s="5"/>
      <c r="D120" s="5"/>
      <c r="E120" s="5"/>
      <c r="AB120" s="136" t="s">
        <v>8</v>
      </c>
      <c r="AC120" s="186">
        <f>C100</f>
        <v>0.8</v>
      </c>
      <c r="AD120" s="190">
        <f t="shared" si="6"/>
        <v>0</v>
      </c>
      <c r="AE120" s="186">
        <f t="shared" si="6"/>
        <v>3.3</v>
      </c>
      <c r="AF120" s="190">
        <f t="shared" si="6"/>
        <v>0</v>
      </c>
      <c r="AG120" s="186">
        <f t="shared" si="6"/>
        <v>7.1</v>
      </c>
      <c r="AH120" s="190">
        <f t="shared" si="6"/>
        <v>13.5</v>
      </c>
      <c r="AI120" s="186">
        <f t="shared" si="6"/>
        <v>15.2</v>
      </c>
      <c r="AJ120" s="190">
        <f t="shared" si="6"/>
        <v>24.9</v>
      </c>
      <c r="AK120" s="186">
        <f t="shared" si="6"/>
        <v>28.1</v>
      </c>
      <c r="AL120" s="190">
        <f t="shared" si="6"/>
        <v>34.799999999999997</v>
      </c>
      <c r="AM120" s="186">
        <f t="shared" si="6"/>
        <v>27.3</v>
      </c>
      <c r="AN120" s="186">
        <f t="shared" si="6"/>
        <v>34.5</v>
      </c>
    </row>
    <row r="121" spans="1:61" x14ac:dyDescent="0.25">
      <c r="C121" s="5"/>
      <c r="D121" s="5"/>
      <c r="E121" s="5"/>
    </row>
    <row r="122" spans="1:61" s="24" customFormat="1" ht="12.05" customHeight="1" x14ac:dyDescent="0.25">
      <c r="C122" s="40"/>
      <c r="D122" s="40"/>
      <c r="E122" s="40"/>
    </row>
    <row r="123" spans="1:61" ht="12.05" customHeight="1" x14ac:dyDescent="0.25">
      <c r="C123" s="5"/>
      <c r="D123" s="5"/>
      <c r="E123" s="5"/>
    </row>
    <row r="124" spans="1:61" ht="12.05" customHeight="1" x14ac:dyDescent="0.25">
      <c r="C124" s="5"/>
      <c r="D124" s="5"/>
      <c r="E124" s="5"/>
    </row>
    <row r="125" spans="1:61" ht="13.15" x14ac:dyDescent="0.25">
      <c r="A125" s="17" t="s">
        <v>11</v>
      </c>
      <c r="B125" s="28"/>
      <c r="C125" s="17" t="s">
        <v>12</v>
      </c>
      <c r="D125" s="328">
        <v>40490</v>
      </c>
      <c r="E125" s="328"/>
      <c r="F125" s="16"/>
      <c r="G125" s="16"/>
    </row>
    <row r="126" spans="1:61" ht="13.15" x14ac:dyDescent="0.25">
      <c r="A126" s="16"/>
      <c r="B126" s="16" t="s">
        <v>123</v>
      </c>
      <c r="C126" s="16"/>
      <c r="D126" s="16"/>
      <c r="E126" s="16"/>
      <c r="F126" s="16"/>
      <c r="G126" s="16"/>
      <c r="I126" s="32" t="s">
        <v>124</v>
      </c>
    </row>
    <row r="127" spans="1:61" ht="63.25" x14ac:dyDescent="0.25">
      <c r="A127" s="16"/>
      <c r="B127" s="16" t="s">
        <v>125</v>
      </c>
      <c r="C127" s="22" t="s">
        <v>97</v>
      </c>
      <c r="D127" s="22" t="s">
        <v>105</v>
      </c>
      <c r="E127" s="22" t="s">
        <v>106</v>
      </c>
      <c r="F127" s="16" t="s">
        <v>8</v>
      </c>
      <c r="G127" s="16" t="s">
        <v>16</v>
      </c>
      <c r="AZ127" s="138" t="str">
        <f>B127</f>
        <v>Ikä</v>
      </c>
      <c r="BA127" s="149" t="str">
        <f>E127</f>
        <v>Lievästi vammau-tuneet</v>
      </c>
      <c r="BB127" s="149" t="str">
        <f>D127</f>
        <v>Vaikeasti vammau-tuneet</v>
      </c>
      <c r="BC127" s="149" t="str">
        <f>C127</f>
        <v>Kuolleet</v>
      </c>
      <c r="BD127" s="175" t="str">
        <f>G127</f>
        <v>Vuosi</v>
      </c>
      <c r="BE127" s="141"/>
      <c r="BF127" s="141"/>
      <c r="BG127" s="141"/>
      <c r="BH127" s="141"/>
      <c r="BI127" s="141"/>
    </row>
    <row r="128" spans="1:61" ht="13.15" x14ac:dyDescent="0.25">
      <c r="A128" s="16"/>
      <c r="B128" s="16"/>
      <c r="C128" s="27"/>
      <c r="D128" s="27"/>
      <c r="E128" s="27"/>
      <c r="F128" s="16"/>
      <c r="G128" s="16"/>
      <c r="AZ128" s="147"/>
      <c r="BA128" s="139"/>
      <c r="BB128" s="139"/>
      <c r="BC128" s="139"/>
      <c r="BD128" s="143"/>
      <c r="BE128" s="141"/>
      <c r="BF128" s="141"/>
      <c r="BG128" s="141"/>
      <c r="BH128" s="141"/>
      <c r="BI128" s="141"/>
    </row>
    <row r="129" spans="1:61" ht="13.15" x14ac:dyDescent="0.25">
      <c r="A129" s="16"/>
      <c r="B129" s="334" t="s">
        <v>64</v>
      </c>
      <c r="C129" s="27">
        <v>26</v>
      </c>
      <c r="D129" s="27">
        <v>103</v>
      </c>
      <c r="E129" s="27">
        <v>3307</v>
      </c>
      <c r="F129" s="16">
        <f>SUM(C129:E129)</f>
        <v>3436</v>
      </c>
      <c r="G129" s="242" t="s">
        <v>20</v>
      </c>
      <c r="AZ129" s="329" t="str">
        <f>B129</f>
        <v>Alle 18 vuotta</v>
      </c>
      <c r="BA129" s="145">
        <f>E129</f>
        <v>3307</v>
      </c>
      <c r="BB129" s="176">
        <f>D129</f>
        <v>103</v>
      </c>
      <c r="BC129" s="176">
        <f>C129</f>
        <v>26</v>
      </c>
      <c r="BD129" s="140" t="str">
        <f>G129</f>
        <v>2005*</v>
      </c>
      <c r="BE129" s="141"/>
      <c r="BF129" s="141"/>
      <c r="BG129" s="141"/>
      <c r="BH129" s="141"/>
      <c r="BI129" s="141"/>
    </row>
    <row r="130" spans="1:61" ht="13.15" x14ac:dyDescent="0.25">
      <c r="A130" s="16"/>
      <c r="B130" s="334"/>
      <c r="C130" s="27">
        <v>22</v>
      </c>
      <c r="D130" s="27">
        <v>74</v>
      </c>
      <c r="E130" s="27">
        <v>3801</v>
      </c>
      <c r="F130" s="16">
        <f t="shared" ref="F130:F151" si="7">SUM(C130:E130)</f>
        <v>3897</v>
      </c>
      <c r="G130" s="177">
        <v>2006</v>
      </c>
      <c r="AZ130" s="329"/>
      <c r="BA130" s="145">
        <f t="shared" ref="BA130:BA163" si="8">E130</f>
        <v>3801</v>
      </c>
      <c r="BB130" s="176">
        <f t="shared" ref="BB130:BB163" si="9">D130</f>
        <v>74</v>
      </c>
      <c r="BC130" s="176">
        <f t="shared" ref="BC130:BC163" si="10">C130</f>
        <v>22</v>
      </c>
      <c r="BD130" s="140">
        <f t="shared" ref="BD130:BD151" si="11">G130</f>
        <v>2006</v>
      </c>
      <c r="BE130" s="141"/>
      <c r="BF130" s="141"/>
      <c r="BG130" s="141"/>
      <c r="BH130" s="141"/>
      <c r="BI130" s="141"/>
    </row>
    <row r="131" spans="1:61" ht="13.15" x14ac:dyDescent="0.25">
      <c r="A131" s="16"/>
      <c r="B131" s="334"/>
      <c r="C131" s="27">
        <v>24</v>
      </c>
      <c r="D131" s="27">
        <v>76</v>
      </c>
      <c r="E131" s="27">
        <v>4256</v>
      </c>
      <c r="F131" s="16">
        <f t="shared" si="7"/>
        <v>4356</v>
      </c>
      <c r="G131" s="177">
        <v>2007</v>
      </c>
      <c r="AZ131" s="329"/>
      <c r="BA131" s="145">
        <f t="shared" si="8"/>
        <v>4256</v>
      </c>
      <c r="BB131" s="176">
        <f t="shared" si="9"/>
        <v>76</v>
      </c>
      <c r="BC131" s="176">
        <f t="shared" si="10"/>
        <v>24</v>
      </c>
      <c r="BD131" s="140">
        <f t="shared" si="11"/>
        <v>2007</v>
      </c>
      <c r="BE131" s="141"/>
      <c r="BF131" s="141"/>
      <c r="BG131" s="141"/>
      <c r="BH131" s="141"/>
      <c r="BI131" s="141"/>
    </row>
    <row r="132" spans="1:61" ht="13.15" x14ac:dyDescent="0.25">
      <c r="A132" s="16"/>
      <c r="B132" s="334"/>
      <c r="C132" s="27">
        <v>25</v>
      </c>
      <c r="D132" s="27">
        <v>87</v>
      </c>
      <c r="E132" s="27">
        <v>5104</v>
      </c>
      <c r="F132" s="16">
        <f t="shared" si="7"/>
        <v>5216</v>
      </c>
      <c r="G132" s="177">
        <v>2008</v>
      </c>
      <c r="AZ132" s="329"/>
      <c r="BA132" s="145">
        <f t="shared" si="8"/>
        <v>5104</v>
      </c>
      <c r="BB132" s="176">
        <f t="shared" si="9"/>
        <v>87</v>
      </c>
      <c r="BC132" s="176">
        <f t="shared" si="10"/>
        <v>25</v>
      </c>
      <c r="BD132" s="140">
        <f t="shared" si="11"/>
        <v>2008</v>
      </c>
      <c r="BE132" s="141"/>
      <c r="BF132" s="141"/>
      <c r="BG132" s="141"/>
      <c r="BH132" s="141"/>
      <c r="BI132" s="141"/>
    </row>
    <row r="133" spans="1:61" ht="13.15" x14ac:dyDescent="0.25">
      <c r="A133" s="16"/>
      <c r="B133" s="334"/>
      <c r="C133" s="27">
        <v>23</v>
      </c>
      <c r="D133" s="27">
        <v>104</v>
      </c>
      <c r="E133" s="27">
        <v>5286</v>
      </c>
      <c r="F133" s="16">
        <f>SUM(C133:E133)</f>
        <v>5413</v>
      </c>
      <c r="G133" s="177">
        <v>2009</v>
      </c>
      <c r="AZ133" s="329"/>
      <c r="BA133" s="145">
        <f t="shared" si="8"/>
        <v>5286</v>
      </c>
      <c r="BB133" s="176">
        <f t="shared" si="9"/>
        <v>104</v>
      </c>
      <c r="BC133" s="176">
        <f t="shared" si="10"/>
        <v>23</v>
      </c>
      <c r="BD133" s="140">
        <f t="shared" si="11"/>
        <v>2009</v>
      </c>
      <c r="BE133" s="141"/>
      <c r="BF133" s="141"/>
      <c r="BG133" s="141"/>
      <c r="BH133" s="141"/>
      <c r="BI133" s="141"/>
    </row>
    <row r="134" spans="1:61" ht="13.15" x14ac:dyDescent="0.25">
      <c r="A134" s="16"/>
      <c r="B134" s="20"/>
      <c r="C134" s="27"/>
      <c r="D134" s="27"/>
      <c r="E134" s="27"/>
      <c r="F134" s="16"/>
      <c r="G134" s="177"/>
      <c r="AZ134" s="146"/>
      <c r="BA134" s="145"/>
      <c r="BB134" s="176"/>
      <c r="BC134" s="176"/>
      <c r="BD134" s="140"/>
      <c r="BE134" s="141"/>
      <c r="BF134" s="141"/>
      <c r="BG134" s="141"/>
      <c r="BH134" s="141"/>
      <c r="BI134" s="141"/>
    </row>
    <row r="135" spans="1:61" ht="13.15" x14ac:dyDescent="0.25">
      <c r="A135" s="16"/>
      <c r="B135" s="334" t="s">
        <v>65</v>
      </c>
      <c r="C135" s="27">
        <v>25</v>
      </c>
      <c r="D135" s="27">
        <v>37</v>
      </c>
      <c r="E135" s="27">
        <v>1918</v>
      </c>
      <c r="F135" s="16">
        <f t="shared" si="7"/>
        <v>1980</v>
      </c>
      <c r="G135" s="177" t="str">
        <f>G129</f>
        <v>2005*</v>
      </c>
      <c r="AZ135" s="329" t="str">
        <f>B135</f>
        <v>18-20 vuotta</v>
      </c>
      <c r="BA135" s="145">
        <f t="shared" si="8"/>
        <v>1918</v>
      </c>
      <c r="BB135" s="176">
        <f t="shared" si="9"/>
        <v>37</v>
      </c>
      <c r="BC135" s="176">
        <f t="shared" si="10"/>
        <v>25</v>
      </c>
      <c r="BD135" s="140" t="str">
        <f t="shared" si="11"/>
        <v>2005*</v>
      </c>
      <c r="BE135" s="141"/>
      <c r="BF135" s="141"/>
      <c r="BG135" s="141"/>
      <c r="BH135" s="141"/>
      <c r="BI135" s="141"/>
    </row>
    <row r="136" spans="1:61" ht="13.15" x14ac:dyDescent="0.25">
      <c r="A136" s="16"/>
      <c r="B136" s="334"/>
      <c r="C136" s="27">
        <v>37</v>
      </c>
      <c r="D136" s="27">
        <v>37</v>
      </c>
      <c r="E136" s="27">
        <v>1942</v>
      </c>
      <c r="F136" s="16">
        <f t="shared" si="7"/>
        <v>2016</v>
      </c>
      <c r="G136" s="177">
        <f t="shared" ref="G136:G169" si="12">G130</f>
        <v>2006</v>
      </c>
      <c r="AZ136" s="329"/>
      <c r="BA136" s="145">
        <f t="shared" si="8"/>
        <v>1942</v>
      </c>
      <c r="BB136" s="176">
        <f t="shared" si="9"/>
        <v>37</v>
      </c>
      <c r="BC136" s="176">
        <f t="shared" si="10"/>
        <v>37</v>
      </c>
      <c r="BD136" s="140">
        <f t="shared" si="11"/>
        <v>2006</v>
      </c>
      <c r="BE136" s="141"/>
      <c r="BF136" s="141"/>
      <c r="BG136" s="141"/>
      <c r="BH136" s="141"/>
      <c r="BI136" s="141"/>
    </row>
    <row r="137" spans="1:61" ht="13.15" x14ac:dyDescent="0.25">
      <c r="A137" s="16"/>
      <c r="B137" s="334"/>
      <c r="C137" s="27">
        <v>28</v>
      </c>
      <c r="D137" s="27">
        <v>42</v>
      </c>
      <c r="E137" s="27">
        <v>2032</v>
      </c>
      <c r="F137" s="16">
        <f t="shared" si="7"/>
        <v>2102</v>
      </c>
      <c r="G137" s="177">
        <f t="shared" si="12"/>
        <v>2007</v>
      </c>
      <c r="AZ137" s="329"/>
      <c r="BA137" s="145">
        <f t="shared" si="8"/>
        <v>2032</v>
      </c>
      <c r="BB137" s="176">
        <f t="shared" si="9"/>
        <v>42</v>
      </c>
      <c r="BC137" s="176">
        <f t="shared" si="10"/>
        <v>28</v>
      </c>
      <c r="BD137" s="140">
        <f t="shared" si="11"/>
        <v>2007</v>
      </c>
      <c r="BE137" s="141"/>
      <c r="BF137" s="141"/>
      <c r="BG137" s="141"/>
      <c r="BH137" s="141"/>
      <c r="BI137" s="141"/>
    </row>
    <row r="138" spans="1:61" ht="13.15" x14ac:dyDescent="0.25">
      <c r="A138" s="16"/>
      <c r="B138" s="334"/>
      <c r="C138" s="27">
        <v>27</v>
      </c>
      <c r="D138" s="27">
        <v>37</v>
      </c>
      <c r="E138" s="27">
        <v>2223</v>
      </c>
      <c r="F138" s="16">
        <f t="shared" si="7"/>
        <v>2287</v>
      </c>
      <c r="G138" s="177">
        <f t="shared" si="12"/>
        <v>2008</v>
      </c>
      <c r="AZ138" s="329"/>
      <c r="BA138" s="145">
        <f t="shared" si="8"/>
        <v>2223</v>
      </c>
      <c r="BB138" s="176">
        <f t="shared" si="9"/>
        <v>37</v>
      </c>
      <c r="BC138" s="176">
        <f t="shared" si="10"/>
        <v>27</v>
      </c>
      <c r="BD138" s="140">
        <f t="shared" si="11"/>
        <v>2008</v>
      </c>
      <c r="BE138" s="141"/>
      <c r="BF138" s="141"/>
      <c r="BG138" s="141"/>
      <c r="BH138" s="141"/>
      <c r="BI138" s="141"/>
    </row>
    <row r="139" spans="1:61" ht="13.15" x14ac:dyDescent="0.25">
      <c r="A139" s="16"/>
      <c r="B139" s="334"/>
      <c r="C139" s="27">
        <v>25</v>
      </c>
      <c r="D139" s="27">
        <v>36</v>
      </c>
      <c r="E139" s="27">
        <v>2220</v>
      </c>
      <c r="F139" s="16">
        <f t="shared" si="7"/>
        <v>2281</v>
      </c>
      <c r="G139" s="177">
        <f t="shared" si="12"/>
        <v>2009</v>
      </c>
      <c r="AZ139" s="329"/>
      <c r="BA139" s="145">
        <f t="shared" si="8"/>
        <v>2220</v>
      </c>
      <c r="BB139" s="176">
        <f t="shared" si="9"/>
        <v>36</v>
      </c>
      <c r="BC139" s="176">
        <f t="shared" si="10"/>
        <v>25</v>
      </c>
      <c r="BD139" s="140">
        <f t="shared" si="11"/>
        <v>2009</v>
      </c>
      <c r="BE139" s="141"/>
      <c r="BF139" s="141"/>
      <c r="BG139" s="141"/>
      <c r="BH139" s="141"/>
      <c r="BI139" s="141"/>
    </row>
    <row r="140" spans="1:61" ht="13.15" x14ac:dyDescent="0.25">
      <c r="A140" s="16"/>
      <c r="B140" s="20"/>
      <c r="C140" s="27"/>
      <c r="D140" s="27"/>
      <c r="E140" s="27"/>
      <c r="F140" s="16"/>
      <c r="G140" s="177"/>
      <c r="AZ140" s="146"/>
      <c r="BA140" s="145"/>
      <c r="BB140" s="176"/>
      <c r="BC140" s="176"/>
      <c r="BD140" s="140"/>
      <c r="BE140" s="141"/>
      <c r="BF140" s="141"/>
      <c r="BG140" s="141"/>
      <c r="BH140" s="141"/>
      <c r="BI140" s="141"/>
    </row>
    <row r="141" spans="1:61" ht="13.15" x14ac:dyDescent="0.25">
      <c r="A141" s="16"/>
      <c r="B141" s="334" t="s">
        <v>66</v>
      </c>
      <c r="C141" s="27">
        <v>11</v>
      </c>
      <c r="D141" s="27">
        <v>41</v>
      </c>
      <c r="E141" s="27">
        <v>1689</v>
      </c>
      <c r="F141" s="16">
        <f t="shared" si="7"/>
        <v>1741</v>
      </c>
      <c r="G141" s="177" t="str">
        <f t="shared" si="12"/>
        <v>2005*</v>
      </c>
      <c r="AZ141" s="329" t="str">
        <f>B141</f>
        <v>21-24 vuotta</v>
      </c>
      <c r="BA141" s="145">
        <f t="shared" si="8"/>
        <v>1689</v>
      </c>
      <c r="BB141" s="176">
        <f t="shared" si="9"/>
        <v>41</v>
      </c>
      <c r="BC141" s="176">
        <f t="shared" si="10"/>
        <v>11</v>
      </c>
      <c r="BD141" s="140" t="str">
        <f t="shared" si="11"/>
        <v>2005*</v>
      </c>
      <c r="BE141" s="141"/>
      <c r="BF141" s="141"/>
      <c r="BG141" s="141"/>
      <c r="BH141" s="141"/>
      <c r="BI141" s="141"/>
    </row>
    <row r="142" spans="1:61" ht="13.15" x14ac:dyDescent="0.25">
      <c r="A142" s="16"/>
      <c r="B142" s="334"/>
      <c r="C142" s="27">
        <v>21</v>
      </c>
      <c r="D142" s="27">
        <v>40</v>
      </c>
      <c r="E142" s="27">
        <v>1702</v>
      </c>
      <c r="F142" s="16">
        <f t="shared" si="7"/>
        <v>1763</v>
      </c>
      <c r="G142" s="177">
        <f t="shared" si="12"/>
        <v>2006</v>
      </c>
      <c r="AZ142" s="329"/>
      <c r="BA142" s="145">
        <f t="shared" si="8"/>
        <v>1702</v>
      </c>
      <c r="BB142" s="176">
        <f t="shared" si="9"/>
        <v>40</v>
      </c>
      <c r="BC142" s="176">
        <f t="shared" si="10"/>
        <v>21</v>
      </c>
      <c r="BD142" s="140">
        <f t="shared" si="11"/>
        <v>2006</v>
      </c>
      <c r="BE142" s="141"/>
      <c r="BF142" s="141"/>
      <c r="BG142" s="141"/>
      <c r="BH142" s="141"/>
      <c r="BI142" s="141"/>
    </row>
    <row r="143" spans="1:61" ht="13.15" x14ac:dyDescent="0.25">
      <c r="A143" s="16"/>
      <c r="B143" s="334"/>
      <c r="C143" s="27">
        <v>20</v>
      </c>
      <c r="D143" s="27">
        <v>39</v>
      </c>
      <c r="E143" s="27">
        <v>1734</v>
      </c>
      <c r="F143" s="16">
        <f t="shared" si="7"/>
        <v>1793</v>
      </c>
      <c r="G143" s="177">
        <f t="shared" si="12"/>
        <v>2007</v>
      </c>
      <c r="AZ143" s="329"/>
      <c r="BA143" s="145">
        <f t="shared" si="8"/>
        <v>1734</v>
      </c>
      <c r="BB143" s="176">
        <f t="shared" si="9"/>
        <v>39</v>
      </c>
      <c r="BC143" s="176">
        <f t="shared" si="10"/>
        <v>20</v>
      </c>
      <c r="BD143" s="140">
        <f t="shared" si="11"/>
        <v>2007</v>
      </c>
      <c r="BE143" s="141"/>
      <c r="BF143" s="141"/>
      <c r="BG143" s="141"/>
      <c r="BH143" s="141"/>
      <c r="BI143" s="141"/>
    </row>
    <row r="144" spans="1:61" ht="13.15" x14ac:dyDescent="0.25">
      <c r="A144" s="16"/>
      <c r="B144" s="334"/>
      <c r="C144" s="27">
        <v>12</v>
      </c>
      <c r="D144" s="27">
        <v>22</v>
      </c>
      <c r="E144" s="27">
        <v>1722</v>
      </c>
      <c r="F144" s="16">
        <f t="shared" si="7"/>
        <v>1756</v>
      </c>
      <c r="G144" s="177">
        <f t="shared" si="12"/>
        <v>2008</v>
      </c>
      <c r="AZ144" s="329"/>
      <c r="BA144" s="145">
        <f t="shared" si="8"/>
        <v>1722</v>
      </c>
      <c r="BB144" s="176">
        <f t="shared" si="9"/>
        <v>22</v>
      </c>
      <c r="BC144" s="176">
        <f t="shared" si="10"/>
        <v>12</v>
      </c>
      <c r="BD144" s="140">
        <f t="shared" si="11"/>
        <v>2008</v>
      </c>
      <c r="BE144" s="141"/>
      <c r="BF144" s="141"/>
      <c r="BG144" s="141"/>
      <c r="BH144" s="141"/>
      <c r="BI144" s="141"/>
    </row>
    <row r="145" spans="1:61" ht="13.15" x14ac:dyDescent="0.25">
      <c r="A145" s="16"/>
      <c r="B145" s="334"/>
      <c r="C145" s="27">
        <v>12</v>
      </c>
      <c r="D145" s="27">
        <v>38</v>
      </c>
      <c r="E145" s="27">
        <v>1679</v>
      </c>
      <c r="F145" s="16">
        <f t="shared" si="7"/>
        <v>1729</v>
      </c>
      <c r="G145" s="177">
        <f t="shared" si="12"/>
        <v>2009</v>
      </c>
      <c r="AZ145" s="329"/>
      <c r="BA145" s="145">
        <f t="shared" si="8"/>
        <v>1679</v>
      </c>
      <c r="BB145" s="176">
        <f t="shared" si="9"/>
        <v>38</v>
      </c>
      <c r="BC145" s="176">
        <f t="shared" si="10"/>
        <v>12</v>
      </c>
      <c r="BD145" s="140">
        <f t="shared" si="11"/>
        <v>2009</v>
      </c>
      <c r="BE145" s="141"/>
      <c r="BF145" s="141"/>
      <c r="BG145" s="141"/>
      <c r="BH145" s="141"/>
      <c r="BI145" s="141"/>
    </row>
    <row r="146" spans="1:61" ht="13.15" x14ac:dyDescent="0.25">
      <c r="A146" s="16"/>
      <c r="B146" s="20"/>
      <c r="C146" s="27"/>
      <c r="D146" s="27"/>
      <c r="E146" s="27"/>
      <c r="F146" s="16"/>
      <c r="G146" s="177"/>
      <c r="AZ146" s="141"/>
      <c r="BA146" s="145"/>
      <c r="BB146" s="176"/>
      <c r="BC146" s="176"/>
      <c r="BD146" s="140"/>
      <c r="BE146" s="141"/>
      <c r="BF146" s="141"/>
      <c r="BG146" s="141"/>
      <c r="BH146" s="141"/>
      <c r="BI146" s="141"/>
    </row>
    <row r="147" spans="1:61" ht="13.15" x14ac:dyDescent="0.25">
      <c r="A147" s="16"/>
      <c r="B147" s="334" t="s">
        <v>67</v>
      </c>
      <c r="C147" s="27">
        <v>80</v>
      </c>
      <c r="D147" s="27">
        <v>151</v>
      </c>
      <c r="E147" s="27">
        <v>5630</v>
      </c>
      <c r="F147" s="16">
        <f t="shared" si="7"/>
        <v>5861</v>
      </c>
      <c r="G147" s="177" t="str">
        <f t="shared" si="12"/>
        <v>2005*</v>
      </c>
      <c r="AZ147" s="329" t="str">
        <f>B147</f>
        <v>25-44 vuotta</v>
      </c>
      <c r="BA147" s="145">
        <f t="shared" si="8"/>
        <v>5630</v>
      </c>
      <c r="BB147" s="176">
        <f t="shared" si="9"/>
        <v>151</v>
      </c>
      <c r="BC147" s="176">
        <f t="shared" si="10"/>
        <v>80</v>
      </c>
      <c r="BD147" s="140" t="str">
        <f t="shared" si="11"/>
        <v>2005*</v>
      </c>
      <c r="BE147" s="141"/>
      <c r="BF147" s="141"/>
      <c r="BG147" s="141"/>
      <c r="BH147" s="141"/>
      <c r="BI147" s="141"/>
    </row>
    <row r="148" spans="1:61" ht="13.15" x14ac:dyDescent="0.25">
      <c r="A148" s="16"/>
      <c r="B148" s="334"/>
      <c r="C148" s="27">
        <v>54</v>
      </c>
      <c r="D148" s="27">
        <v>124</v>
      </c>
      <c r="E148" s="27">
        <v>5831</v>
      </c>
      <c r="F148" s="16">
        <f t="shared" si="7"/>
        <v>6009</v>
      </c>
      <c r="G148" s="177">
        <f t="shared" si="12"/>
        <v>2006</v>
      </c>
      <c r="AZ148" s="329"/>
      <c r="BA148" s="145">
        <f t="shared" si="8"/>
        <v>5831</v>
      </c>
      <c r="BB148" s="176">
        <f t="shared" si="9"/>
        <v>124</v>
      </c>
      <c r="BC148" s="176">
        <f t="shared" si="10"/>
        <v>54</v>
      </c>
      <c r="BD148" s="140">
        <f t="shared" si="11"/>
        <v>2006</v>
      </c>
      <c r="BE148" s="141"/>
      <c r="BF148" s="141"/>
      <c r="BG148" s="141"/>
      <c r="BH148" s="141"/>
      <c r="BI148" s="141"/>
    </row>
    <row r="149" spans="1:61" ht="13.15" x14ac:dyDescent="0.25">
      <c r="A149" s="16"/>
      <c r="B149" s="334"/>
      <c r="C149" s="27">
        <v>79</v>
      </c>
      <c r="D149" s="27">
        <v>133</v>
      </c>
      <c r="E149" s="27">
        <v>5777</v>
      </c>
      <c r="F149" s="16">
        <f t="shared" si="7"/>
        <v>5989</v>
      </c>
      <c r="G149" s="177">
        <f t="shared" si="12"/>
        <v>2007</v>
      </c>
      <c r="AZ149" s="329"/>
      <c r="BA149" s="145">
        <f t="shared" si="8"/>
        <v>5777</v>
      </c>
      <c r="BB149" s="176">
        <f t="shared" si="9"/>
        <v>133</v>
      </c>
      <c r="BC149" s="176">
        <f t="shared" si="10"/>
        <v>79</v>
      </c>
      <c r="BD149" s="140">
        <f t="shared" si="11"/>
        <v>2007</v>
      </c>
      <c r="BE149" s="141"/>
      <c r="BF149" s="141"/>
      <c r="BG149" s="141"/>
      <c r="BH149" s="141"/>
      <c r="BI149" s="141"/>
    </row>
    <row r="150" spans="1:61" ht="13.15" x14ac:dyDescent="0.25">
      <c r="A150" s="16"/>
      <c r="B150" s="334"/>
      <c r="C150" s="27">
        <v>46</v>
      </c>
      <c r="D150" s="27">
        <v>105</v>
      </c>
      <c r="E150" s="27">
        <v>5950</v>
      </c>
      <c r="F150" s="16">
        <f t="shared" si="7"/>
        <v>6101</v>
      </c>
      <c r="G150" s="177">
        <f t="shared" si="12"/>
        <v>2008</v>
      </c>
      <c r="AZ150" s="329"/>
      <c r="BA150" s="145">
        <f t="shared" si="8"/>
        <v>5950</v>
      </c>
      <c r="BB150" s="176">
        <f t="shared" si="9"/>
        <v>105</v>
      </c>
      <c r="BC150" s="176">
        <f t="shared" si="10"/>
        <v>46</v>
      </c>
      <c r="BD150" s="140">
        <f t="shared" si="11"/>
        <v>2008</v>
      </c>
      <c r="BE150" s="141"/>
      <c r="BF150" s="141"/>
      <c r="BG150" s="141"/>
      <c r="BH150" s="141"/>
      <c r="BI150" s="141"/>
    </row>
    <row r="151" spans="1:61" ht="13.15" x14ac:dyDescent="0.25">
      <c r="A151" s="16"/>
      <c r="B151" s="334"/>
      <c r="C151" s="27">
        <v>45</v>
      </c>
      <c r="D151" s="27">
        <v>120</v>
      </c>
      <c r="E151" s="27">
        <v>5727</v>
      </c>
      <c r="F151" s="16">
        <f t="shared" si="7"/>
        <v>5892</v>
      </c>
      <c r="G151" s="177">
        <f t="shared" si="12"/>
        <v>2009</v>
      </c>
      <c r="AZ151" s="329"/>
      <c r="BA151" s="145">
        <f t="shared" si="8"/>
        <v>5727</v>
      </c>
      <c r="BB151" s="176">
        <f t="shared" si="9"/>
        <v>120</v>
      </c>
      <c r="BC151" s="176">
        <f t="shared" si="10"/>
        <v>45</v>
      </c>
      <c r="BD151" s="140">
        <f t="shared" si="11"/>
        <v>2009</v>
      </c>
      <c r="BE151" s="141"/>
      <c r="BF151" s="141"/>
      <c r="BG151" s="141"/>
      <c r="BH151" s="141"/>
      <c r="BI151" s="141"/>
    </row>
    <row r="152" spans="1:61" x14ac:dyDescent="0.25">
      <c r="A152" s="16"/>
      <c r="B152" s="16"/>
      <c r="C152" s="16"/>
      <c r="D152" s="16"/>
      <c r="E152" s="16"/>
      <c r="F152" s="16"/>
      <c r="G152" s="177"/>
      <c r="AZ152" s="141"/>
      <c r="BA152" s="145"/>
      <c r="BB152" s="176"/>
      <c r="BC152" s="176"/>
      <c r="BD152" s="141"/>
      <c r="BE152" s="141"/>
      <c r="BF152" s="141"/>
      <c r="BG152" s="141"/>
      <c r="BH152" s="141"/>
      <c r="BI152" s="141"/>
    </row>
    <row r="153" spans="1:61" ht="13.15" x14ac:dyDescent="0.25">
      <c r="A153" s="16"/>
      <c r="B153" s="334" t="s">
        <v>68</v>
      </c>
      <c r="C153" s="27">
        <v>64</v>
      </c>
      <c r="D153" s="27">
        <v>135</v>
      </c>
      <c r="E153" s="27">
        <v>4274</v>
      </c>
      <c r="F153" s="16">
        <f>SUM(C153:E153)</f>
        <v>4473</v>
      </c>
      <c r="G153" s="177" t="str">
        <f t="shared" si="12"/>
        <v>2005*</v>
      </c>
      <c r="AZ153" s="329" t="str">
        <f>B153</f>
        <v>45-64 vuotta</v>
      </c>
      <c r="BA153" s="145">
        <f t="shared" si="8"/>
        <v>4274</v>
      </c>
      <c r="BB153" s="176">
        <f t="shared" si="9"/>
        <v>135</v>
      </c>
      <c r="BC153" s="176">
        <f t="shared" si="10"/>
        <v>64</v>
      </c>
      <c r="BD153" s="140" t="str">
        <f>G153</f>
        <v>2005*</v>
      </c>
      <c r="BE153" s="141"/>
      <c r="BF153" s="141"/>
      <c r="BG153" s="141"/>
      <c r="BH153" s="141"/>
      <c r="BI153" s="141"/>
    </row>
    <row r="154" spans="1:61" ht="13.15" x14ac:dyDescent="0.25">
      <c r="A154" s="16"/>
      <c r="B154" s="334"/>
      <c r="C154" s="27">
        <v>66</v>
      </c>
      <c r="D154" s="27">
        <v>112</v>
      </c>
      <c r="E154" s="27">
        <v>4669</v>
      </c>
      <c r="F154" s="16">
        <f>SUM(C154:E154)</f>
        <v>4847</v>
      </c>
      <c r="G154" s="177">
        <f t="shared" si="12"/>
        <v>2006</v>
      </c>
      <c r="AZ154" s="329"/>
      <c r="BA154" s="145">
        <f t="shared" si="8"/>
        <v>4669</v>
      </c>
      <c r="BB154" s="176">
        <f t="shared" si="9"/>
        <v>112</v>
      </c>
      <c r="BC154" s="176">
        <f t="shared" si="10"/>
        <v>66</v>
      </c>
      <c r="BD154" s="140">
        <f>G154</f>
        <v>2006</v>
      </c>
      <c r="BE154" s="141"/>
      <c r="BF154" s="141"/>
      <c r="BG154" s="141"/>
      <c r="BH154" s="141"/>
      <c r="BI154" s="141"/>
    </row>
    <row r="155" spans="1:61" ht="13.15" x14ac:dyDescent="0.25">
      <c r="A155" s="16"/>
      <c r="B155" s="334"/>
      <c r="C155" s="27">
        <v>84</v>
      </c>
      <c r="D155" s="27">
        <v>101</v>
      </c>
      <c r="E155" s="27">
        <v>4818</v>
      </c>
      <c r="F155" s="16">
        <f>SUM(C155:E155)</f>
        <v>5003</v>
      </c>
      <c r="G155" s="177">
        <f t="shared" si="12"/>
        <v>2007</v>
      </c>
      <c r="AZ155" s="329"/>
      <c r="BA155" s="145">
        <f t="shared" si="8"/>
        <v>4818</v>
      </c>
      <c r="BB155" s="176">
        <f t="shared" si="9"/>
        <v>101</v>
      </c>
      <c r="BC155" s="176">
        <f t="shared" si="10"/>
        <v>84</v>
      </c>
      <c r="BD155" s="140">
        <f>G155</f>
        <v>2007</v>
      </c>
      <c r="BE155" s="141"/>
      <c r="BF155" s="141"/>
      <c r="BG155" s="141"/>
      <c r="BH155" s="141"/>
      <c r="BI155" s="141"/>
    </row>
    <row r="156" spans="1:61" ht="13.15" x14ac:dyDescent="0.25">
      <c r="A156" s="16"/>
      <c r="B156" s="334"/>
      <c r="C156" s="27">
        <v>55</v>
      </c>
      <c r="D156" s="27">
        <v>88</v>
      </c>
      <c r="E156" s="27">
        <v>4638</v>
      </c>
      <c r="F156" s="16">
        <f>SUM(C156:E156)</f>
        <v>4781</v>
      </c>
      <c r="G156" s="177">
        <f t="shared" si="12"/>
        <v>2008</v>
      </c>
      <c r="AZ156" s="329"/>
      <c r="BA156" s="145">
        <f t="shared" si="8"/>
        <v>4638</v>
      </c>
      <c r="BB156" s="176">
        <f t="shared" si="9"/>
        <v>88</v>
      </c>
      <c r="BC156" s="176">
        <f t="shared" si="10"/>
        <v>55</v>
      </c>
      <c r="BD156" s="140">
        <f>G156</f>
        <v>2008</v>
      </c>
      <c r="BE156" s="141"/>
      <c r="BF156" s="141"/>
      <c r="BG156" s="141"/>
      <c r="BH156" s="141"/>
      <c r="BI156" s="141"/>
    </row>
    <row r="157" spans="1:61" ht="13.15" x14ac:dyDescent="0.25">
      <c r="A157" s="16"/>
      <c r="B157" s="334"/>
      <c r="C157" s="27">
        <v>47</v>
      </c>
      <c r="D157" s="27">
        <v>97</v>
      </c>
      <c r="E157" s="27">
        <v>4647</v>
      </c>
      <c r="F157" s="16">
        <f>SUM(C157:E157)</f>
        <v>4791</v>
      </c>
      <c r="G157" s="177">
        <f t="shared" si="12"/>
        <v>2009</v>
      </c>
      <c r="AZ157" s="329"/>
      <c r="BA157" s="145">
        <f t="shared" si="8"/>
        <v>4647</v>
      </c>
      <c r="BB157" s="176">
        <f t="shared" si="9"/>
        <v>97</v>
      </c>
      <c r="BC157" s="176">
        <f t="shared" si="10"/>
        <v>47</v>
      </c>
      <c r="BD157" s="140">
        <f>G157</f>
        <v>2009</v>
      </c>
      <c r="BE157" s="141"/>
      <c r="BF157" s="141"/>
      <c r="BG157" s="141"/>
      <c r="BH157" s="141"/>
      <c r="BI157" s="141"/>
    </row>
    <row r="158" spans="1:61" ht="13.15" x14ac:dyDescent="0.25">
      <c r="A158" s="16"/>
      <c r="B158" s="20"/>
      <c r="C158" s="27"/>
      <c r="D158" s="27"/>
      <c r="E158" s="27"/>
      <c r="F158" s="16"/>
      <c r="G158" s="177"/>
      <c r="AZ158" s="141"/>
      <c r="BA158" s="145"/>
      <c r="BB158" s="176"/>
      <c r="BC158" s="176"/>
      <c r="BD158" s="140"/>
      <c r="BE158" s="141"/>
      <c r="BF158" s="141"/>
      <c r="BG158" s="141"/>
      <c r="BH158" s="141"/>
      <c r="BI158" s="141"/>
    </row>
    <row r="159" spans="1:61" ht="13.15" x14ac:dyDescent="0.25">
      <c r="A159" s="16"/>
      <c r="B159" s="334" t="s">
        <v>126</v>
      </c>
      <c r="C159" s="27">
        <v>58</v>
      </c>
      <c r="D159" s="27">
        <v>86</v>
      </c>
      <c r="E159" s="27">
        <v>1917</v>
      </c>
      <c r="F159" s="16">
        <f>SUM(C159:E159)</f>
        <v>2061</v>
      </c>
      <c r="G159" s="177" t="str">
        <f t="shared" si="12"/>
        <v>2005*</v>
      </c>
      <c r="AZ159" s="329" t="str">
        <f>B159</f>
        <v>yli 65 vuotta</v>
      </c>
      <c r="BA159" s="145">
        <f t="shared" si="8"/>
        <v>1917</v>
      </c>
      <c r="BB159" s="176">
        <f t="shared" si="9"/>
        <v>86</v>
      </c>
      <c r="BC159" s="176">
        <f t="shared" si="10"/>
        <v>58</v>
      </c>
      <c r="BD159" s="140" t="str">
        <f>G159</f>
        <v>2005*</v>
      </c>
      <c r="BE159" s="141"/>
      <c r="BF159" s="141"/>
      <c r="BG159" s="141"/>
      <c r="BH159" s="141"/>
      <c r="BI159" s="141"/>
    </row>
    <row r="160" spans="1:61" ht="13.15" x14ac:dyDescent="0.25">
      <c r="A160" s="16"/>
      <c r="B160" s="334"/>
      <c r="C160" s="27">
        <v>56</v>
      </c>
      <c r="D160" s="27">
        <v>67</v>
      </c>
      <c r="E160" s="27">
        <v>1910</v>
      </c>
      <c r="F160" s="16">
        <f>SUM(C160:E160)</f>
        <v>2033</v>
      </c>
      <c r="G160" s="177">
        <f t="shared" si="12"/>
        <v>2006</v>
      </c>
      <c r="AZ160" s="329"/>
      <c r="BA160" s="145">
        <f t="shared" si="8"/>
        <v>1910</v>
      </c>
      <c r="BB160" s="176">
        <f t="shared" si="9"/>
        <v>67</v>
      </c>
      <c r="BC160" s="176">
        <f t="shared" si="10"/>
        <v>56</v>
      </c>
      <c r="BD160" s="140">
        <f>G160</f>
        <v>2006</v>
      </c>
      <c r="BE160" s="141"/>
      <c r="BF160" s="141"/>
      <c r="BG160" s="141"/>
      <c r="BH160" s="141"/>
      <c r="BI160" s="141"/>
    </row>
    <row r="161" spans="1:61" ht="13.15" x14ac:dyDescent="0.25">
      <c r="A161" s="16"/>
      <c r="B161" s="334"/>
      <c r="C161" s="27">
        <v>53</v>
      </c>
      <c r="D161" s="27">
        <v>67</v>
      </c>
      <c r="E161" s="27">
        <v>2024</v>
      </c>
      <c r="F161" s="16">
        <f>SUM(C161:E161)</f>
        <v>2144</v>
      </c>
      <c r="G161" s="177">
        <f t="shared" si="12"/>
        <v>2007</v>
      </c>
      <c r="AZ161" s="329"/>
      <c r="BA161" s="145">
        <f t="shared" si="8"/>
        <v>2024</v>
      </c>
      <c r="BB161" s="176">
        <f t="shared" si="9"/>
        <v>67</v>
      </c>
      <c r="BC161" s="176">
        <f t="shared" si="10"/>
        <v>53</v>
      </c>
      <c r="BD161" s="140">
        <f>G161</f>
        <v>2007</v>
      </c>
      <c r="BE161" s="141"/>
      <c r="BF161" s="141"/>
      <c r="BG161" s="141"/>
      <c r="BH161" s="141"/>
      <c r="BI161" s="141"/>
    </row>
    <row r="162" spans="1:61" ht="13.15" x14ac:dyDescent="0.25">
      <c r="A162" s="16"/>
      <c r="B162" s="334"/>
      <c r="C162" s="27">
        <v>67</v>
      </c>
      <c r="D162" s="27">
        <v>61</v>
      </c>
      <c r="E162" s="27">
        <v>2150</v>
      </c>
      <c r="F162" s="16">
        <f>SUM(C162:E162)</f>
        <v>2278</v>
      </c>
      <c r="G162" s="177">
        <f t="shared" si="12"/>
        <v>2008</v>
      </c>
      <c r="AZ162" s="329"/>
      <c r="BA162" s="145">
        <f t="shared" si="8"/>
        <v>2150</v>
      </c>
      <c r="BB162" s="176">
        <f t="shared" si="9"/>
        <v>61</v>
      </c>
      <c r="BC162" s="176">
        <f t="shared" si="10"/>
        <v>67</v>
      </c>
      <c r="BD162" s="140">
        <f>G162</f>
        <v>2008</v>
      </c>
      <c r="BE162" s="141"/>
      <c r="BF162" s="141"/>
      <c r="BG162" s="141"/>
      <c r="BH162" s="141"/>
      <c r="BI162" s="141"/>
    </row>
    <row r="163" spans="1:61" ht="13.15" x14ac:dyDescent="0.25">
      <c r="A163" s="16"/>
      <c r="B163" s="334"/>
      <c r="C163" s="27">
        <v>58</v>
      </c>
      <c r="D163" s="27">
        <v>71</v>
      </c>
      <c r="E163" s="27">
        <v>2138</v>
      </c>
      <c r="F163" s="16">
        <f>SUM(C163:E163)</f>
        <v>2267</v>
      </c>
      <c r="G163" s="177">
        <f t="shared" si="12"/>
        <v>2009</v>
      </c>
      <c r="AZ163" s="329"/>
      <c r="BA163" s="145">
        <f t="shared" si="8"/>
        <v>2138</v>
      </c>
      <c r="BB163" s="176">
        <f t="shared" si="9"/>
        <v>71</v>
      </c>
      <c r="BC163" s="176">
        <f t="shared" si="10"/>
        <v>58</v>
      </c>
      <c r="BD163" s="140">
        <f>G163</f>
        <v>2009</v>
      </c>
      <c r="BE163" s="141"/>
      <c r="BF163" s="141"/>
      <c r="BG163" s="141"/>
      <c r="BH163" s="141"/>
      <c r="BI163" s="141"/>
    </row>
    <row r="164" spans="1:61" x14ac:dyDescent="0.25">
      <c r="A164" s="16"/>
      <c r="B164" s="16"/>
      <c r="C164" s="16"/>
      <c r="D164" s="16"/>
      <c r="E164" s="16"/>
      <c r="F164" s="16"/>
      <c r="G164" s="16"/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</row>
    <row r="165" spans="1:61" ht="13.15" x14ac:dyDescent="0.25">
      <c r="A165" s="16"/>
      <c r="B165" s="16" t="s">
        <v>30</v>
      </c>
      <c r="C165" s="27">
        <v>3</v>
      </c>
      <c r="D165" s="27">
        <v>10</v>
      </c>
      <c r="E165" s="27">
        <v>263</v>
      </c>
      <c r="F165" s="16">
        <f>SUM(C165:E165)</f>
        <v>276</v>
      </c>
      <c r="G165" s="177" t="str">
        <f t="shared" si="12"/>
        <v>2005*</v>
      </c>
      <c r="AZ165" s="329" t="str">
        <f>B165</f>
        <v>Ei tiedossa</v>
      </c>
      <c r="BA165" s="145">
        <f>E165</f>
        <v>263</v>
      </c>
      <c r="BB165" s="176">
        <f>D165</f>
        <v>10</v>
      </c>
      <c r="BC165" s="176">
        <f>C165</f>
        <v>3</v>
      </c>
      <c r="BD165" s="140" t="str">
        <f>G165</f>
        <v>2005*</v>
      </c>
      <c r="BE165" s="141"/>
      <c r="BF165" s="141"/>
      <c r="BG165" s="141"/>
      <c r="BH165" s="141"/>
      <c r="BI165" s="141"/>
    </row>
    <row r="166" spans="1:61" ht="13.15" x14ac:dyDescent="0.25">
      <c r="A166" s="16"/>
      <c r="B166" s="16"/>
      <c r="C166" s="27">
        <v>4</v>
      </c>
      <c r="D166" s="27">
        <v>9</v>
      </c>
      <c r="E166" s="27">
        <v>454</v>
      </c>
      <c r="F166" s="16">
        <f>SUM(C166:E166)</f>
        <v>467</v>
      </c>
      <c r="G166" s="177">
        <f t="shared" si="12"/>
        <v>2006</v>
      </c>
      <c r="AZ166" s="329"/>
      <c r="BA166" s="145">
        <f>E166</f>
        <v>454</v>
      </c>
      <c r="BB166" s="176">
        <f>D166</f>
        <v>9</v>
      </c>
      <c r="BC166" s="176">
        <f>C166</f>
        <v>4</v>
      </c>
      <c r="BD166" s="140">
        <f>G166</f>
        <v>2006</v>
      </c>
      <c r="BE166" s="141"/>
      <c r="BF166" s="141"/>
      <c r="BG166" s="141"/>
      <c r="BH166" s="141"/>
      <c r="BI166" s="141"/>
    </row>
    <row r="167" spans="1:61" ht="13.15" x14ac:dyDescent="0.25">
      <c r="A167" s="16"/>
      <c r="B167" s="16"/>
      <c r="C167" s="27" t="s">
        <v>118</v>
      </c>
      <c r="D167" s="27">
        <v>1</v>
      </c>
      <c r="E167" s="27">
        <v>120</v>
      </c>
      <c r="F167" s="16">
        <f>SUM(C167:E167)</f>
        <v>121</v>
      </c>
      <c r="G167" s="177">
        <f t="shared" si="12"/>
        <v>2007</v>
      </c>
      <c r="AZ167" s="329"/>
      <c r="BA167" s="145">
        <f>E167</f>
        <v>120</v>
      </c>
      <c r="BB167" s="176">
        <f>D167</f>
        <v>1</v>
      </c>
      <c r="BC167" s="176" t="str">
        <f>C167</f>
        <v>.</v>
      </c>
      <c r="BD167" s="140">
        <f>G167</f>
        <v>2007</v>
      </c>
      <c r="BE167" s="141"/>
      <c r="BF167" s="141"/>
      <c r="BG167" s="141"/>
      <c r="BH167" s="141"/>
      <c r="BI167" s="141"/>
    </row>
    <row r="168" spans="1:61" ht="13.15" x14ac:dyDescent="0.25">
      <c r="A168" s="16"/>
      <c r="B168" s="16"/>
      <c r="C168" s="27">
        <v>1</v>
      </c>
      <c r="D168" s="27">
        <v>1</v>
      </c>
      <c r="E168" s="27">
        <v>189</v>
      </c>
      <c r="F168" s="16">
        <f>SUM(C168:E168)</f>
        <v>191</v>
      </c>
      <c r="G168" s="177">
        <f t="shared" si="12"/>
        <v>2008</v>
      </c>
      <c r="AZ168" s="329"/>
      <c r="BA168" s="145">
        <f>E168</f>
        <v>189</v>
      </c>
      <c r="BB168" s="176">
        <f>D168</f>
        <v>1</v>
      </c>
      <c r="BC168" s="176">
        <f>C168</f>
        <v>1</v>
      </c>
      <c r="BD168" s="140">
        <f>G168</f>
        <v>2008</v>
      </c>
      <c r="BE168" s="141"/>
      <c r="BF168" s="141"/>
      <c r="BG168" s="141"/>
      <c r="BH168" s="141"/>
      <c r="BI168" s="141"/>
    </row>
    <row r="169" spans="1:61" ht="13.15" x14ac:dyDescent="0.25">
      <c r="A169" s="16"/>
      <c r="B169" s="16"/>
      <c r="C169" s="27" t="s">
        <v>118</v>
      </c>
      <c r="D169" s="27" t="s">
        <v>118</v>
      </c>
      <c r="E169" s="27">
        <v>54</v>
      </c>
      <c r="F169" s="16">
        <f>SUM(C169:E169)</f>
        <v>54</v>
      </c>
      <c r="G169" s="177">
        <f t="shared" si="12"/>
        <v>2009</v>
      </c>
      <c r="AZ169" s="329"/>
      <c r="BA169" s="145">
        <f>E169</f>
        <v>54</v>
      </c>
      <c r="BB169" s="176" t="str">
        <f>D169</f>
        <v>.</v>
      </c>
      <c r="BC169" s="176" t="str">
        <f>C169</f>
        <v>.</v>
      </c>
      <c r="BD169" s="140">
        <f>G169</f>
        <v>2009</v>
      </c>
      <c r="BE169" s="141"/>
      <c r="BF169" s="141"/>
      <c r="BG169" s="141"/>
      <c r="BH169" s="141"/>
      <c r="BI169" s="141"/>
    </row>
    <row r="170" spans="1:61" x14ac:dyDescent="0.25">
      <c r="BE170" s="141"/>
      <c r="BF170" s="141"/>
      <c r="BG170" s="141"/>
      <c r="BH170" s="141"/>
      <c r="BI170" s="141"/>
    </row>
  </sheetData>
  <mergeCells count="39">
    <mergeCell ref="B9:C9"/>
    <mergeCell ref="D9:E9"/>
    <mergeCell ref="F9:G9"/>
    <mergeCell ref="B51:B55"/>
    <mergeCell ref="D33:E33"/>
    <mergeCell ref="B39:B43"/>
    <mergeCell ref="B45:B49"/>
    <mergeCell ref="D5:E5"/>
    <mergeCell ref="D91:E91"/>
    <mergeCell ref="D125:E125"/>
    <mergeCell ref="C95:D95"/>
    <mergeCell ref="AO39:AO43"/>
    <mergeCell ref="AO63:AO67"/>
    <mergeCell ref="AO57:AO61"/>
    <mergeCell ref="E95:F95"/>
    <mergeCell ref="AC115:AD115"/>
    <mergeCell ref="AE115:AF115"/>
    <mergeCell ref="AO69:AO73"/>
    <mergeCell ref="AO45:AO49"/>
    <mergeCell ref="AO51:AO55"/>
    <mergeCell ref="G95:H95"/>
    <mergeCell ref="AG115:AH115"/>
    <mergeCell ref="AI115:AJ115"/>
    <mergeCell ref="AZ165:AZ169"/>
    <mergeCell ref="B57:B61"/>
    <mergeCell ref="B153:B157"/>
    <mergeCell ref="B159:B163"/>
    <mergeCell ref="AZ153:AZ157"/>
    <mergeCell ref="AZ159:AZ163"/>
    <mergeCell ref="AZ147:AZ151"/>
    <mergeCell ref="AZ135:AZ139"/>
    <mergeCell ref="AZ141:AZ145"/>
    <mergeCell ref="B147:B151"/>
    <mergeCell ref="B129:B133"/>
    <mergeCell ref="B135:B139"/>
    <mergeCell ref="B141:B145"/>
    <mergeCell ref="AZ129:AZ133"/>
    <mergeCell ref="AK115:AL115"/>
    <mergeCell ref="AM115:AN115"/>
  </mergeCells>
  <phoneticPr fontId="7" type="noConversion"/>
  <pageMargins left="0.26" right="0.36" top="1" bottom="1" header="0.4921259845" footer="0.4921259845"/>
  <pageSetup paperSize="9" orientation="portrait" r:id="rId1"/>
  <headerFooter alignWithMargins="0"/>
  <ignoredErrors>
    <ignoredError sqref="BA127 BA129 BA135 BA141 BA147 BA153 BA159 BA165 AP37 AP39 AP45:AP69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11"/>
  <dimension ref="A2:O94"/>
  <sheetViews>
    <sheetView topLeftCell="A67" workbookViewId="0"/>
  </sheetViews>
  <sheetFormatPr defaultColWidth="8.85546875" defaultRowHeight="11.9" x14ac:dyDescent="0.25"/>
  <cols>
    <col min="1" max="1" width="12" customWidth="1"/>
    <col min="2" max="2" width="16.140625" customWidth="1"/>
    <col min="3" max="4" width="9" customWidth="1"/>
    <col min="5" max="5" width="9.140625" customWidth="1"/>
    <col min="7" max="7" width="6.42578125" customWidth="1"/>
    <col min="8" max="8" width="7.140625" customWidth="1"/>
    <col min="9" max="9" width="8.85546875" style="5"/>
    <col min="14" max="14" width="9.140625" customWidth="1"/>
  </cols>
  <sheetData>
    <row r="2" spans="1:9" ht="13.15" x14ac:dyDescent="0.25">
      <c r="A2" s="4" t="s">
        <v>127</v>
      </c>
    </row>
    <row r="4" spans="1:9" ht="13.15" x14ac:dyDescent="0.25">
      <c r="B4" s="32" t="s">
        <v>128</v>
      </c>
      <c r="C4" s="340">
        <v>40490</v>
      </c>
      <c r="D4" s="340"/>
    </row>
    <row r="6" spans="1:9" ht="45.7" thickBot="1" x14ac:dyDescent="0.25">
      <c r="B6" s="148"/>
      <c r="C6" s="341" t="s">
        <v>129</v>
      </c>
      <c r="D6" s="342"/>
      <c r="E6" s="343"/>
      <c r="F6" s="285" t="s">
        <v>15</v>
      </c>
      <c r="G6" s="344" t="s">
        <v>130</v>
      </c>
      <c r="H6" s="345"/>
      <c r="I6" s="284" t="s">
        <v>131</v>
      </c>
    </row>
    <row r="7" spans="1:9" ht="13.15" x14ac:dyDescent="0.25">
      <c r="B7" s="286" t="s">
        <v>132</v>
      </c>
      <c r="C7" s="2" t="s">
        <v>133</v>
      </c>
      <c r="D7" s="3" t="s">
        <v>134</v>
      </c>
      <c r="E7" s="14" t="s">
        <v>135</v>
      </c>
      <c r="F7" s="161" t="s">
        <v>133</v>
      </c>
      <c r="G7" s="162" t="s">
        <v>133</v>
      </c>
      <c r="H7" s="163" t="s">
        <v>134</v>
      </c>
      <c r="I7" s="3" t="s">
        <v>133</v>
      </c>
    </row>
    <row r="8" spans="1:9" ht="13.15" x14ac:dyDescent="0.25">
      <c r="B8" s="287" t="s">
        <v>136</v>
      </c>
      <c r="C8" s="63">
        <v>8736</v>
      </c>
      <c r="D8" s="60">
        <v>8.9</v>
      </c>
      <c r="E8" s="57">
        <v>0.2</v>
      </c>
      <c r="F8" s="179">
        <v>1337</v>
      </c>
      <c r="G8" s="165">
        <v>1827</v>
      </c>
      <c r="H8" s="192">
        <v>8.1</v>
      </c>
      <c r="I8" s="11">
        <v>21</v>
      </c>
    </row>
    <row r="9" spans="1:9" ht="13.15" x14ac:dyDescent="0.25">
      <c r="B9" s="244" t="s">
        <v>137</v>
      </c>
      <c r="C9" s="64">
        <v>8588</v>
      </c>
      <c r="D9" s="61">
        <v>8.6999999999999993</v>
      </c>
      <c r="E9" s="58">
        <v>0.4</v>
      </c>
      <c r="F9" s="180">
        <v>1143</v>
      </c>
      <c r="G9" s="153">
        <v>1577</v>
      </c>
      <c r="H9" s="159">
        <v>7</v>
      </c>
      <c r="I9" s="12">
        <v>18</v>
      </c>
    </row>
    <row r="10" spans="1:9" ht="13.15" x14ac:dyDescent="0.25">
      <c r="B10" s="244" t="s">
        <v>138</v>
      </c>
      <c r="C10" s="64">
        <v>8812</v>
      </c>
      <c r="D10" s="61">
        <v>9</v>
      </c>
      <c r="E10" s="58">
        <v>-0.2</v>
      </c>
      <c r="F10" s="180">
        <v>1176</v>
      </c>
      <c r="G10" s="153">
        <v>1506</v>
      </c>
      <c r="H10" s="159">
        <v>6.7</v>
      </c>
      <c r="I10" s="12">
        <v>17</v>
      </c>
    </row>
    <row r="11" spans="1:9" ht="13.15" x14ac:dyDescent="0.25">
      <c r="B11" s="244" t="s">
        <v>139</v>
      </c>
      <c r="C11" s="64">
        <v>7754</v>
      </c>
      <c r="D11" s="61">
        <v>7.9</v>
      </c>
      <c r="E11" s="58">
        <v>-0.2</v>
      </c>
      <c r="F11" s="180">
        <v>1223</v>
      </c>
      <c r="G11" s="153">
        <v>1616</v>
      </c>
      <c r="H11" s="159">
        <v>7.2</v>
      </c>
      <c r="I11" s="12">
        <v>21</v>
      </c>
    </row>
    <row r="12" spans="1:9" ht="13.15" x14ac:dyDescent="0.25">
      <c r="B12" s="244" t="s">
        <v>140</v>
      </c>
      <c r="C12" s="64">
        <v>8398</v>
      </c>
      <c r="D12" s="61">
        <v>8.5</v>
      </c>
      <c r="E12" s="58">
        <v>-0.1</v>
      </c>
      <c r="F12" s="180">
        <v>1668</v>
      </c>
      <c r="G12" s="153">
        <v>2122</v>
      </c>
      <c r="H12" s="159">
        <v>9.5</v>
      </c>
      <c r="I12" s="12">
        <v>25</v>
      </c>
    </row>
    <row r="13" spans="1:9" ht="13.15" x14ac:dyDescent="0.25">
      <c r="B13" s="244" t="s">
        <v>141</v>
      </c>
      <c r="C13" s="64">
        <v>8177</v>
      </c>
      <c r="D13" s="61">
        <v>8.3000000000000007</v>
      </c>
      <c r="E13" s="58">
        <v>0.2</v>
      </c>
      <c r="F13" s="180">
        <v>1724</v>
      </c>
      <c r="G13" s="153">
        <v>2213</v>
      </c>
      <c r="H13" s="159">
        <v>9.9</v>
      </c>
      <c r="I13" s="12">
        <v>27</v>
      </c>
    </row>
    <row r="14" spans="1:9" ht="13.15" x14ac:dyDescent="0.25">
      <c r="B14" s="244" t="s">
        <v>142</v>
      </c>
      <c r="C14" s="64">
        <v>7953</v>
      </c>
      <c r="D14" s="61">
        <v>8.1</v>
      </c>
      <c r="E14" s="58">
        <v>-0.1</v>
      </c>
      <c r="F14" s="180">
        <v>1808</v>
      </c>
      <c r="G14" s="153">
        <v>2375</v>
      </c>
      <c r="H14" s="159">
        <v>10.6</v>
      </c>
      <c r="I14" s="12">
        <v>30</v>
      </c>
    </row>
    <row r="15" spans="1:9" ht="13.15" x14ac:dyDescent="0.25">
      <c r="B15" s="244" t="s">
        <v>143</v>
      </c>
      <c r="C15" s="64">
        <v>8477</v>
      </c>
      <c r="D15" s="61">
        <v>8.6</v>
      </c>
      <c r="E15" s="58">
        <v>0.3</v>
      </c>
      <c r="F15" s="180">
        <v>2000</v>
      </c>
      <c r="G15" s="153">
        <v>2524</v>
      </c>
      <c r="H15" s="159">
        <v>11.3</v>
      </c>
      <c r="I15" s="12">
        <v>30</v>
      </c>
    </row>
    <row r="16" spans="1:9" ht="13.15" x14ac:dyDescent="0.25">
      <c r="B16" s="244" t="s">
        <v>144</v>
      </c>
      <c r="C16" s="64">
        <v>8330</v>
      </c>
      <c r="D16" s="61">
        <v>8.5</v>
      </c>
      <c r="E16" s="58">
        <v>0.3</v>
      </c>
      <c r="F16" s="180">
        <v>1720</v>
      </c>
      <c r="G16" s="153">
        <v>2095</v>
      </c>
      <c r="H16" s="159">
        <v>9.3000000000000007</v>
      </c>
      <c r="I16" s="12">
        <v>25</v>
      </c>
    </row>
    <row r="17" spans="2:12" ht="13.15" x14ac:dyDescent="0.25">
      <c r="B17" s="244" t="s">
        <v>145</v>
      </c>
      <c r="C17" s="64">
        <v>7798</v>
      </c>
      <c r="D17" s="61">
        <v>7.9</v>
      </c>
      <c r="E17" s="58">
        <v>-0.5</v>
      </c>
      <c r="F17" s="180">
        <v>1349</v>
      </c>
      <c r="G17" s="153">
        <v>1742</v>
      </c>
      <c r="H17" s="159">
        <v>7.8</v>
      </c>
      <c r="I17" s="12">
        <v>22</v>
      </c>
    </row>
    <row r="18" spans="2:12" ht="13.15" x14ac:dyDescent="0.25">
      <c r="B18" s="244" t="s">
        <v>146</v>
      </c>
      <c r="C18" s="64">
        <v>6849</v>
      </c>
      <c r="D18" s="61">
        <v>7</v>
      </c>
      <c r="E18" s="58">
        <v>-1.3</v>
      </c>
      <c r="F18" s="180">
        <v>1002</v>
      </c>
      <c r="G18" s="153">
        <v>1298</v>
      </c>
      <c r="H18" s="159">
        <v>5.8</v>
      </c>
      <c r="I18" s="12">
        <v>19</v>
      </c>
    </row>
    <row r="19" spans="2:12" ht="13.8" thickBot="1" x14ac:dyDescent="0.3">
      <c r="B19" s="288" t="s">
        <v>147</v>
      </c>
      <c r="C19" s="65">
        <v>8570</v>
      </c>
      <c r="D19" s="62">
        <v>8.6999999999999993</v>
      </c>
      <c r="E19" s="59">
        <v>1.2</v>
      </c>
      <c r="F19" s="194">
        <v>1042</v>
      </c>
      <c r="G19" s="170">
        <v>1531</v>
      </c>
      <c r="H19" s="174">
        <v>6.8</v>
      </c>
      <c r="I19" s="13">
        <v>18</v>
      </c>
    </row>
    <row r="20" spans="2:12" ht="13.15" x14ac:dyDescent="0.25">
      <c r="B20" s="244"/>
      <c r="C20" s="70">
        <v>98442</v>
      </c>
      <c r="D20" s="55">
        <v>100</v>
      </c>
      <c r="E20" s="56">
        <v>0</v>
      </c>
      <c r="F20" s="157">
        <v>17192</v>
      </c>
      <c r="G20" s="199">
        <v>22426</v>
      </c>
      <c r="H20" s="160">
        <v>100</v>
      </c>
      <c r="I20" s="101">
        <v>23</v>
      </c>
    </row>
    <row r="21" spans="2:12" ht="24.75" customHeight="1" thickBot="1" x14ac:dyDescent="0.3">
      <c r="B21" s="243" t="s">
        <v>30</v>
      </c>
      <c r="C21" s="69">
        <v>2</v>
      </c>
      <c r="D21" s="62" t="s">
        <v>118</v>
      </c>
      <c r="E21" s="59" t="s">
        <v>118</v>
      </c>
      <c r="F21" s="193">
        <v>1</v>
      </c>
      <c r="G21" s="198">
        <v>1</v>
      </c>
      <c r="H21" s="174" t="s">
        <v>118</v>
      </c>
      <c r="I21" s="13">
        <v>50</v>
      </c>
    </row>
    <row r="22" spans="2:12" ht="13.15" x14ac:dyDescent="0.25">
      <c r="B22" s="244" t="s">
        <v>148</v>
      </c>
      <c r="C22" s="66">
        <v>98444</v>
      </c>
      <c r="D22" s="55" t="s">
        <v>118</v>
      </c>
      <c r="E22" s="56" t="s">
        <v>118</v>
      </c>
      <c r="F22" s="195">
        <v>17193</v>
      </c>
      <c r="G22" s="137">
        <v>22427</v>
      </c>
      <c r="H22" s="160" t="s">
        <v>118</v>
      </c>
      <c r="I22" s="225">
        <v>23</v>
      </c>
      <c r="K22" s="100">
        <f>100*G22/C22</f>
        <v>22.781479826094024</v>
      </c>
    </row>
    <row r="27" spans="2:12" ht="13.15" x14ac:dyDescent="0.25">
      <c r="B27" s="32" t="s">
        <v>128</v>
      </c>
      <c r="C27" s="340">
        <v>40490</v>
      </c>
      <c r="D27" s="340"/>
    </row>
    <row r="29" spans="2:12" ht="45.7" thickBot="1" x14ac:dyDescent="0.25">
      <c r="B29" s="148"/>
      <c r="C29" s="341" t="s">
        <v>129</v>
      </c>
      <c r="D29" s="342"/>
      <c r="E29" s="343"/>
      <c r="F29" s="285" t="s">
        <v>15</v>
      </c>
      <c r="G29" s="344" t="s">
        <v>130</v>
      </c>
      <c r="H29" s="345"/>
      <c r="I29" s="284" t="s">
        <v>131</v>
      </c>
    </row>
    <row r="30" spans="2:12" ht="13.15" x14ac:dyDescent="0.25">
      <c r="B30" s="286" t="s">
        <v>149</v>
      </c>
      <c r="C30" s="2" t="s">
        <v>133</v>
      </c>
      <c r="D30" s="3" t="s">
        <v>134</v>
      </c>
      <c r="E30" s="14" t="s">
        <v>135</v>
      </c>
      <c r="F30" s="161" t="s">
        <v>133</v>
      </c>
      <c r="G30" s="162" t="s">
        <v>133</v>
      </c>
      <c r="H30" s="163" t="s">
        <v>134</v>
      </c>
      <c r="I30" s="3" t="s">
        <v>133</v>
      </c>
    </row>
    <row r="31" spans="2:12" ht="13.15" x14ac:dyDescent="0.25">
      <c r="B31" s="287" t="s">
        <v>150</v>
      </c>
      <c r="C31" s="67">
        <v>15421</v>
      </c>
      <c r="D31" s="60">
        <v>15.7</v>
      </c>
      <c r="E31" s="57">
        <v>0</v>
      </c>
      <c r="F31" s="191">
        <v>2461</v>
      </c>
      <c r="G31" s="196">
        <v>3211</v>
      </c>
      <c r="H31" s="192">
        <v>14.3</v>
      </c>
      <c r="I31" s="11">
        <v>21</v>
      </c>
      <c r="L31" s="103"/>
    </row>
    <row r="32" spans="2:12" ht="13.15" x14ac:dyDescent="0.25">
      <c r="B32" s="244" t="s">
        <v>151</v>
      </c>
      <c r="C32" s="68">
        <v>14997</v>
      </c>
      <c r="D32" s="61">
        <v>15.2</v>
      </c>
      <c r="E32" s="58">
        <v>0.2</v>
      </c>
      <c r="F32" s="158">
        <v>2464</v>
      </c>
      <c r="G32" s="197">
        <v>3113</v>
      </c>
      <c r="H32" s="159">
        <v>13.9</v>
      </c>
      <c r="I32" s="12">
        <v>21</v>
      </c>
      <c r="L32" s="103"/>
    </row>
    <row r="33" spans="2:15" ht="13.15" x14ac:dyDescent="0.25">
      <c r="B33" s="244" t="s">
        <v>152</v>
      </c>
      <c r="C33" s="68">
        <v>15215</v>
      </c>
      <c r="D33" s="61">
        <v>15.5</v>
      </c>
      <c r="E33" s="58">
        <v>-0.5</v>
      </c>
      <c r="F33" s="158">
        <v>2269</v>
      </c>
      <c r="G33" s="197">
        <v>2873</v>
      </c>
      <c r="H33" s="159">
        <v>12.8</v>
      </c>
      <c r="I33" s="12">
        <v>19</v>
      </c>
      <c r="L33" s="103"/>
    </row>
    <row r="34" spans="2:15" ht="13.15" x14ac:dyDescent="0.25">
      <c r="B34" s="244" t="s">
        <v>153</v>
      </c>
      <c r="C34" s="68">
        <v>15368</v>
      </c>
      <c r="D34" s="61">
        <v>15.6</v>
      </c>
      <c r="E34" s="58">
        <v>-0.2</v>
      </c>
      <c r="F34" s="158">
        <v>2394</v>
      </c>
      <c r="G34" s="197">
        <v>3051</v>
      </c>
      <c r="H34" s="159">
        <v>13.6</v>
      </c>
      <c r="I34" s="12">
        <v>20</v>
      </c>
      <c r="L34" s="103"/>
    </row>
    <row r="35" spans="2:15" ht="13.15" x14ac:dyDescent="0.25">
      <c r="B35" s="244" t="s">
        <v>28</v>
      </c>
      <c r="C35" s="68">
        <v>17216</v>
      </c>
      <c r="D35" s="61">
        <v>17.5</v>
      </c>
      <c r="E35" s="58">
        <v>-0.2</v>
      </c>
      <c r="F35" s="158">
        <v>2825</v>
      </c>
      <c r="G35" s="197">
        <v>3773</v>
      </c>
      <c r="H35" s="159">
        <v>16.8</v>
      </c>
      <c r="I35" s="12">
        <v>22</v>
      </c>
      <c r="L35" s="103"/>
    </row>
    <row r="36" spans="2:15" ht="13.15" x14ac:dyDescent="0.25">
      <c r="B36" s="244" t="s">
        <v>154</v>
      </c>
      <c r="C36" s="68">
        <v>11575</v>
      </c>
      <c r="D36" s="61">
        <v>11.8</v>
      </c>
      <c r="E36" s="58">
        <v>0.3</v>
      </c>
      <c r="F36" s="158">
        <v>2533</v>
      </c>
      <c r="G36" s="197">
        <v>3419</v>
      </c>
      <c r="H36" s="159">
        <v>15.2</v>
      </c>
      <c r="I36" s="12">
        <v>30</v>
      </c>
      <c r="L36" s="103"/>
    </row>
    <row r="37" spans="2:15" ht="13.8" thickBot="1" x14ac:dyDescent="0.3">
      <c r="B37" s="288" t="s">
        <v>155</v>
      </c>
      <c r="C37" s="69">
        <v>8651</v>
      </c>
      <c r="D37" s="62">
        <v>8.8000000000000007</v>
      </c>
      <c r="E37" s="59">
        <v>0.4</v>
      </c>
      <c r="F37" s="193">
        <v>2247</v>
      </c>
      <c r="G37" s="198">
        <v>2987</v>
      </c>
      <c r="H37" s="174">
        <v>13.3</v>
      </c>
      <c r="I37" s="13">
        <v>35</v>
      </c>
      <c r="L37" s="103"/>
    </row>
    <row r="38" spans="2:15" ht="13.15" x14ac:dyDescent="0.25">
      <c r="B38" s="244" t="s">
        <v>8</v>
      </c>
      <c r="C38" s="70">
        <v>98443</v>
      </c>
      <c r="D38" s="55">
        <v>100</v>
      </c>
      <c r="E38" s="56">
        <v>0</v>
      </c>
      <c r="F38" s="157">
        <v>17193</v>
      </c>
      <c r="G38" s="199">
        <v>22427</v>
      </c>
      <c r="H38" s="160">
        <v>100</v>
      </c>
      <c r="I38" s="101">
        <v>23</v>
      </c>
      <c r="K38" s="100">
        <f>100*G38/C38</f>
        <v>22.781711244070173</v>
      </c>
      <c r="L38" s="103"/>
    </row>
    <row r="39" spans="2:15" ht="24.9" customHeight="1" thickBot="1" x14ac:dyDescent="0.3">
      <c r="B39" s="243" t="s">
        <v>30</v>
      </c>
      <c r="C39" s="69">
        <v>1</v>
      </c>
      <c r="D39" s="62" t="s">
        <v>118</v>
      </c>
      <c r="E39" s="59" t="s">
        <v>118</v>
      </c>
      <c r="F39" s="193">
        <v>0</v>
      </c>
      <c r="G39" s="198">
        <v>0</v>
      </c>
      <c r="H39" s="174" t="s">
        <v>118</v>
      </c>
      <c r="I39" s="13">
        <v>0</v>
      </c>
    </row>
    <row r="40" spans="2:15" ht="13.15" x14ac:dyDescent="0.25">
      <c r="B40" s="244" t="s">
        <v>148</v>
      </c>
      <c r="C40" s="70">
        <v>98444</v>
      </c>
      <c r="D40" s="55" t="s">
        <v>118</v>
      </c>
      <c r="E40" s="56" t="s">
        <v>118</v>
      </c>
      <c r="F40" s="157">
        <v>17193</v>
      </c>
      <c r="G40" s="199">
        <v>22427</v>
      </c>
      <c r="H40" s="160" t="s">
        <v>118</v>
      </c>
      <c r="I40" s="101">
        <v>23</v>
      </c>
      <c r="K40" s="100">
        <f>100*G40/C40</f>
        <v>22.781479826094024</v>
      </c>
    </row>
    <row r="43" spans="2:15" ht="13.15" x14ac:dyDescent="0.25">
      <c r="B43" s="32" t="s">
        <v>128</v>
      </c>
      <c r="C43" s="340">
        <v>40490</v>
      </c>
      <c r="D43" s="340"/>
    </row>
    <row r="44" spans="2:15" ht="45.7" thickBot="1" x14ac:dyDescent="0.25">
      <c r="B44" s="148"/>
      <c r="C44" s="341" t="s">
        <v>129</v>
      </c>
      <c r="D44" s="342"/>
      <c r="E44" s="343"/>
      <c r="F44" s="285" t="s">
        <v>15</v>
      </c>
      <c r="G44" s="344" t="s">
        <v>130</v>
      </c>
      <c r="H44" s="345"/>
      <c r="I44" s="284" t="s">
        <v>131</v>
      </c>
    </row>
    <row r="45" spans="2:15" ht="13.15" x14ac:dyDescent="0.25">
      <c r="B45" s="245" t="s">
        <v>156</v>
      </c>
      <c r="C45" s="113" t="s">
        <v>133</v>
      </c>
      <c r="D45" s="114" t="s">
        <v>134</v>
      </c>
      <c r="E45" s="115" t="s">
        <v>135</v>
      </c>
      <c r="F45" s="154" t="s">
        <v>133</v>
      </c>
      <c r="G45" s="155" t="s">
        <v>133</v>
      </c>
      <c r="H45" s="156" t="s">
        <v>134</v>
      </c>
      <c r="I45" s="114" t="s">
        <v>133</v>
      </c>
    </row>
    <row r="46" spans="2:15" ht="13.15" x14ac:dyDescent="0.25">
      <c r="B46" s="244" t="s">
        <v>157</v>
      </c>
      <c r="C46" s="68">
        <v>373</v>
      </c>
      <c r="D46" s="61">
        <v>0.47099527742000658</v>
      </c>
      <c r="E46" s="58">
        <v>-1.1519961591863803E-2</v>
      </c>
      <c r="F46" s="158">
        <v>117</v>
      </c>
      <c r="G46" s="153">
        <v>163</v>
      </c>
      <c r="H46" s="159">
        <v>0.90169829064557172</v>
      </c>
      <c r="I46" s="12">
        <v>44</v>
      </c>
      <c r="L46" s="103"/>
      <c r="M46" s="276"/>
      <c r="O46" s="276"/>
    </row>
    <row r="47" spans="2:15" ht="13.15" x14ac:dyDescent="0.25">
      <c r="B47" s="244" t="s">
        <v>158</v>
      </c>
      <c r="C47" s="68">
        <v>306</v>
      </c>
      <c r="D47" s="61">
        <v>0.3863929085536783</v>
      </c>
      <c r="E47" s="58">
        <v>-2.2975073480328734E-2</v>
      </c>
      <c r="F47" s="158">
        <v>92</v>
      </c>
      <c r="G47" s="153">
        <v>126</v>
      </c>
      <c r="H47" s="159">
        <v>0.69701831056038055</v>
      </c>
      <c r="I47" s="12">
        <v>41</v>
      </c>
      <c r="L47" s="103"/>
      <c r="M47" s="276"/>
      <c r="O47" s="276"/>
    </row>
    <row r="48" spans="2:15" ht="13.15" x14ac:dyDescent="0.25">
      <c r="B48" s="244" t="s">
        <v>159</v>
      </c>
      <c r="C48" s="68">
        <v>258</v>
      </c>
      <c r="D48" s="61">
        <v>0.32578225623153267</v>
      </c>
      <c r="E48" s="58">
        <v>-5.278688075916349E-2</v>
      </c>
      <c r="F48" s="158">
        <v>83</v>
      </c>
      <c r="G48" s="153">
        <v>120</v>
      </c>
      <c r="H48" s="159">
        <v>0.66382696243845773</v>
      </c>
      <c r="I48" s="12">
        <v>47</v>
      </c>
      <c r="L48" s="103"/>
      <c r="M48" s="276"/>
      <c r="O48" s="276"/>
    </row>
    <row r="49" spans="2:15" ht="13.15" x14ac:dyDescent="0.25">
      <c r="B49" s="244" t="s">
        <v>160</v>
      </c>
      <c r="C49" s="68">
        <v>265</v>
      </c>
      <c r="D49" s="61">
        <v>0.33462130969517895</v>
      </c>
      <c r="E49" s="58">
        <v>-2.5981834353585864E-2</v>
      </c>
      <c r="F49" s="158">
        <v>69</v>
      </c>
      <c r="G49" s="153">
        <v>121</v>
      </c>
      <c r="H49" s="159">
        <v>0.66935885379211157</v>
      </c>
      <c r="I49" s="12">
        <v>46</v>
      </c>
      <c r="L49" s="103"/>
      <c r="M49" s="276"/>
      <c r="O49" s="276"/>
    </row>
    <row r="50" spans="2:15" ht="13.15" x14ac:dyDescent="0.25">
      <c r="B50" s="244" t="s">
        <v>161</v>
      </c>
      <c r="C50" s="68">
        <v>382</v>
      </c>
      <c r="D50" s="61">
        <v>0.48235977473040886</v>
      </c>
      <c r="E50" s="58">
        <v>-2.4537883274082628E-2</v>
      </c>
      <c r="F50" s="158">
        <v>69</v>
      </c>
      <c r="G50" s="153">
        <v>100</v>
      </c>
      <c r="H50" s="159">
        <v>0.55318913536538139</v>
      </c>
      <c r="I50" s="12">
        <v>26</v>
      </c>
      <c r="L50" s="103"/>
      <c r="M50" s="276"/>
      <c r="O50" s="276"/>
    </row>
    <row r="51" spans="2:15" ht="13.15" x14ac:dyDescent="0.25">
      <c r="B51" s="244" t="s">
        <v>162</v>
      </c>
      <c r="C51" s="68">
        <v>946</v>
      </c>
      <c r="D51" s="61">
        <v>1.19453493951562</v>
      </c>
      <c r="E51" s="58">
        <v>-0.20937908037530084</v>
      </c>
      <c r="F51" s="158">
        <v>135</v>
      </c>
      <c r="G51" s="153">
        <v>163</v>
      </c>
      <c r="H51" s="159">
        <v>0.90169829064557172</v>
      </c>
      <c r="I51" s="12">
        <v>17</v>
      </c>
      <c r="L51" s="103"/>
      <c r="M51" s="276"/>
      <c r="O51" s="276"/>
    </row>
    <row r="52" spans="2:15" ht="13.15" x14ac:dyDescent="0.25">
      <c r="B52" s="244" t="s">
        <v>163</v>
      </c>
      <c r="C52" s="68">
        <v>2691</v>
      </c>
      <c r="D52" s="61">
        <v>3.3979846958102886</v>
      </c>
      <c r="E52" s="58">
        <v>-0.25296172703218822</v>
      </c>
      <c r="F52" s="158">
        <v>412</v>
      </c>
      <c r="G52" s="153">
        <v>534</v>
      </c>
      <c r="H52" s="159">
        <v>2.9540299828511367</v>
      </c>
      <c r="I52" s="12">
        <v>20</v>
      </c>
      <c r="L52" s="103"/>
      <c r="M52" s="276"/>
      <c r="O52" s="276"/>
    </row>
    <row r="53" spans="2:15" ht="13.15" x14ac:dyDescent="0.25">
      <c r="B53" s="244" t="s">
        <v>164</v>
      </c>
      <c r="C53" s="68">
        <v>3923</v>
      </c>
      <c r="D53" s="61">
        <v>4.9536581054120266</v>
      </c>
      <c r="E53" s="58">
        <v>-0.41560721380516963</v>
      </c>
      <c r="F53" s="158">
        <v>586</v>
      </c>
      <c r="G53" s="153">
        <v>717</v>
      </c>
      <c r="H53" s="159">
        <v>3.9663661005697848</v>
      </c>
      <c r="I53" s="12">
        <v>18</v>
      </c>
      <c r="L53" s="103"/>
      <c r="M53" s="276"/>
      <c r="N53" s="277"/>
      <c r="O53" s="276"/>
    </row>
    <row r="54" spans="2:15" ht="13.15" x14ac:dyDescent="0.25">
      <c r="B54" s="244" t="s">
        <v>165</v>
      </c>
      <c r="C54" s="68">
        <v>3497</v>
      </c>
      <c r="D54" s="61">
        <v>4.4157385660529842</v>
      </c>
      <c r="E54" s="58">
        <v>-0.15404006724826669</v>
      </c>
      <c r="F54" s="158">
        <v>482</v>
      </c>
      <c r="G54" s="153">
        <v>660</v>
      </c>
      <c r="H54" s="159">
        <v>3.6510482934115176</v>
      </c>
      <c r="I54" s="12">
        <v>19</v>
      </c>
      <c r="L54" s="103"/>
      <c r="M54" s="276"/>
      <c r="N54" s="277"/>
      <c r="O54" s="276"/>
    </row>
    <row r="55" spans="2:15" ht="13.15" x14ac:dyDescent="0.25">
      <c r="B55" s="244" t="s">
        <v>166</v>
      </c>
      <c r="C55" s="68">
        <v>4331</v>
      </c>
      <c r="D55" s="61">
        <v>5.4688486501502638</v>
      </c>
      <c r="E55" s="58">
        <v>0.10728304219389528</v>
      </c>
      <c r="F55" s="158">
        <v>510</v>
      </c>
      <c r="G55" s="153">
        <v>657</v>
      </c>
      <c r="H55" s="159">
        <v>3.6344526193505557</v>
      </c>
      <c r="I55" s="12">
        <v>15</v>
      </c>
      <c r="L55" s="103"/>
      <c r="M55" s="276"/>
      <c r="N55" s="277"/>
      <c r="O55" s="276"/>
    </row>
    <row r="56" spans="2:15" ht="13.15" x14ac:dyDescent="0.25">
      <c r="B56" s="244" t="s">
        <v>167</v>
      </c>
      <c r="C56" s="68">
        <v>5432</v>
      </c>
      <c r="D56" s="61">
        <v>6.8591054877894786</v>
      </c>
      <c r="E56" s="58">
        <v>0.22195438095598519</v>
      </c>
      <c r="F56" s="158">
        <v>738</v>
      </c>
      <c r="G56" s="153">
        <v>973</v>
      </c>
      <c r="H56" s="159">
        <v>5.382530287105161</v>
      </c>
      <c r="I56" s="12">
        <v>18</v>
      </c>
      <c r="L56" s="103"/>
      <c r="M56" s="276"/>
      <c r="N56" s="277"/>
      <c r="O56" s="276"/>
    </row>
    <row r="57" spans="2:15" ht="13.15" x14ac:dyDescent="0.25">
      <c r="B57" s="244" t="s">
        <v>168</v>
      </c>
      <c r="C57" s="68">
        <v>7949</v>
      </c>
      <c r="D57" s="61">
        <v>10.03737656893199</v>
      </c>
      <c r="E57" s="58">
        <v>1.748564817485132E-2</v>
      </c>
      <c r="F57" s="158">
        <v>1309</v>
      </c>
      <c r="G57" s="153">
        <v>1704</v>
      </c>
      <c r="H57" s="159">
        <v>9.4263428666260989</v>
      </c>
      <c r="I57" s="12">
        <v>21</v>
      </c>
      <c r="L57" s="103"/>
      <c r="M57" s="276"/>
      <c r="N57" s="277"/>
      <c r="O57" s="276"/>
    </row>
    <row r="58" spans="2:15" ht="13.15" x14ac:dyDescent="0.25">
      <c r="B58" s="244" t="s">
        <v>169</v>
      </c>
      <c r="C58" s="68">
        <v>6203</v>
      </c>
      <c r="D58" s="61">
        <v>7.8326640907139433</v>
      </c>
      <c r="E58" s="58">
        <v>0.39474301275436652</v>
      </c>
      <c r="F58" s="158">
        <v>908</v>
      </c>
      <c r="G58" s="153">
        <v>1170</v>
      </c>
      <c r="H58" s="159">
        <v>6.4723128837749631</v>
      </c>
      <c r="I58" s="12">
        <v>19</v>
      </c>
      <c r="L58" s="103"/>
      <c r="M58" s="276"/>
      <c r="N58" s="277"/>
      <c r="O58" s="276"/>
    </row>
    <row r="59" spans="2:15" ht="13.15" x14ac:dyDescent="0.25">
      <c r="B59" s="244" t="s">
        <v>170</v>
      </c>
      <c r="C59" s="68">
        <v>7094</v>
      </c>
      <c r="D59" s="61">
        <v>8.9577493244437711</v>
      </c>
      <c r="E59" s="58">
        <v>0.39567040240334705</v>
      </c>
      <c r="F59" s="158">
        <v>1089</v>
      </c>
      <c r="G59" s="153">
        <v>1410</v>
      </c>
      <c r="H59" s="159">
        <v>7.7999668086518783</v>
      </c>
      <c r="I59" s="12">
        <v>20</v>
      </c>
      <c r="L59" s="103"/>
      <c r="M59" s="276"/>
      <c r="N59" s="277"/>
      <c r="O59" s="276"/>
    </row>
    <row r="60" spans="2:15" ht="13.15" x14ac:dyDescent="0.25">
      <c r="B60" s="244" t="s">
        <v>171</v>
      </c>
      <c r="C60" s="68">
        <v>8148</v>
      </c>
      <c r="D60" s="61">
        <v>10.288658231684218</v>
      </c>
      <c r="E60" s="58">
        <v>0.805180528764744</v>
      </c>
      <c r="F60" s="158">
        <v>1544</v>
      </c>
      <c r="G60" s="153">
        <v>1964</v>
      </c>
      <c r="H60" s="159">
        <v>10.86463461857609</v>
      </c>
      <c r="I60" s="12">
        <v>24</v>
      </c>
      <c r="L60" s="103"/>
      <c r="M60" s="276"/>
      <c r="N60" s="277"/>
      <c r="O60" s="276"/>
    </row>
    <row r="61" spans="2:15" ht="13.15" x14ac:dyDescent="0.25">
      <c r="B61" s="244" t="s">
        <v>172</v>
      </c>
      <c r="C61" s="68">
        <v>7698</v>
      </c>
      <c r="D61" s="61">
        <v>9.7204333661641034</v>
      </c>
      <c r="E61" s="58">
        <v>-0.36618838552020883</v>
      </c>
      <c r="F61" s="158">
        <v>1290</v>
      </c>
      <c r="G61" s="153">
        <v>1746</v>
      </c>
      <c r="H61" s="159">
        <v>9.6586823034795604</v>
      </c>
      <c r="I61" s="12">
        <v>23</v>
      </c>
      <c r="L61" s="103"/>
      <c r="M61" s="276"/>
      <c r="N61" s="277"/>
      <c r="O61" s="276"/>
    </row>
    <row r="62" spans="2:15" ht="13.15" x14ac:dyDescent="0.25">
      <c r="B62" s="244" t="s">
        <v>173</v>
      </c>
      <c r="C62" s="68">
        <v>5879</v>
      </c>
      <c r="D62" s="61">
        <v>7.4235421875394598</v>
      </c>
      <c r="E62" s="58">
        <v>3.1819377144850058E-2</v>
      </c>
      <c r="F62" s="158">
        <v>1092</v>
      </c>
      <c r="G62" s="153">
        <v>1434</v>
      </c>
      <c r="H62" s="159">
        <v>7.9327322011395696</v>
      </c>
      <c r="I62" s="12">
        <v>24</v>
      </c>
      <c r="L62" s="103"/>
      <c r="M62" s="276"/>
      <c r="N62" s="277"/>
      <c r="O62" s="276"/>
    </row>
    <row r="63" spans="2:15" ht="13.15" x14ac:dyDescent="0.25">
      <c r="B63" s="244" t="s">
        <v>174</v>
      </c>
      <c r="C63" s="68">
        <v>4610</v>
      </c>
      <c r="D63" s="61">
        <v>5.8211480667727349</v>
      </c>
      <c r="E63" s="58">
        <v>-9.479675196322912E-2</v>
      </c>
      <c r="F63" s="158">
        <v>910</v>
      </c>
      <c r="G63" s="153">
        <v>1203</v>
      </c>
      <c r="H63" s="159">
        <v>6.6548652984455385</v>
      </c>
      <c r="I63" s="12">
        <v>26</v>
      </c>
      <c r="L63" s="103"/>
      <c r="M63" s="276"/>
      <c r="N63" s="277"/>
      <c r="O63" s="276"/>
    </row>
    <row r="64" spans="2:15" ht="13.15" x14ac:dyDescent="0.25">
      <c r="B64" s="244" t="s">
        <v>175</v>
      </c>
      <c r="C64" s="68">
        <v>3167</v>
      </c>
      <c r="D64" s="61">
        <v>3.9990403313382328</v>
      </c>
      <c r="E64" s="58">
        <v>-6.1274073538250651E-2</v>
      </c>
      <c r="F64" s="158">
        <v>716</v>
      </c>
      <c r="G64" s="153">
        <v>963</v>
      </c>
      <c r="H64" s="159">
        <v>5.3272113735686233</v>
      </c>
      <c r="I64" s="12">
        <v>30</v>
      </c>
      <c r="L64" s="103"/>
      <c r="M64" s="276"/>
      <c r="N64" s="277"/>
      <c r="O64" s="276"/>
    </row>
    <row r="65" spans="2:15" ht="13.15" x14ac:dyDescent="0.25">
      <c r="B65" s="244" t="s">
        <v>176</v>
      </c>
      <c r="C65" s="68">
        <v>2590</v>
      </c>
      <c r="D65" s="61">
        <v>3.2704497815491074</v>
      </c>
      <c r="E65" s="58">
        <v>-7.6358046490674347E-2</v>
      </c>
      <c r="F65" s="158">
        <v>601</v>
      </c>
      <c r="G65" s="153">
        <v>765</v>
      </c>
      <c r="H65" s="159">
        <v>4.2318968855451677</v>
      </c>
      <c r="I65" s="12">
        <v>30</v>
      </c>
      <c r="L65" s="103"/>
      <c r="M65" s="276"/>
      <c r="N65" s="277"/>
      <c r="O65" s="276"/>
    </row>
    <row r="66" spans="2:15" ht="13.15" x14ac:dyDescent="0.25">
      <c r="B66" s="244" t="s">
        <v>177</v>
      </c>
      <c r="C66" s="68">
        <v>1651</v>
      </c>
      <c r="D66" s="61">
        <v>2.0847538954971334</v>
      </c>
      <c r="E66" s="58">
        <v>-9.1697820896835314E-2</v>
      </c>
      <c r="F66" s="158">
        <v>456</v>
      </c>
      <c r="G66" s="153">
        <v>634</v>
      </c>
      <c r="H66" s="159">
        <v>3.5072191182165184</v>
      </c>
      <c r="I66" s="12">
        <v>38</v>
      </c>
      <c r="L66" s="103"/>
      <c r="M66" s="276"/>
      <c r="N66" s="277"/>
      <c r="O66" s="276"/>
    </row>
    <row r="67" spans="2:15" ht="13.15" x14ac:dyDescent="0.25">
      <c r="B67" s="244" t="s">
        <v>178</v>
      </c>
      <c r="C67" s="68">
        <v>1008</v>
      </c>
      <c r="D67" s="61">
        <v>1.2728236987650579</v>
      </c>
      <c r="E67" s="58">
        <v>-5.9226349358137531E-2</v>
      </c>
      <c r="F67" s="158">
        <v>285</v>
      </c>
      <c r="G67" s="153">
        <v>402</v>
      </c>
      <c r="H67" s="159">
        <v>2.2238203241688335</v>
      </c>
      <c r="I67" s="12">
        <v>40</v>
      </c>
      <c r="L67" s="103"/>
      <c r="M67" s="276"/>
      <c r="N67" s="277"/>
      <c r="O67" s="276"/>
    </row>
    <row r="68" spans="2:15" ht="13.8" thickBot="1" x14ac:dyDescent="0.3">
      <c r="B68" s="288" t="s">
        <v>179</v>
      </c>
      <c r="C68" s="69">
        <v>793</v>
      </c>
      <c r="D68" s="62">
        <v>1.0013384852387808</v>
      </c>
      <c r="E68" s="59">
        <v>-5.4805242704754731E-2</v>
      </c>
      <c r="F68" s="193">
        <v>233</v>
      </c>
      <c r="G68" s="170">
        <v>348</v>
      </c>
      <c r="H68" s="174">
        <v>1.9250981910715275</v>
      </c>
      <c r="I68" s="13">
        <v>44</v>
      </c>
      <c r="L68" s="103"/>
      <c r="M68" s="276"/>
      <c r="N68" s="277"/>
      <c r="O68" s="276"/>
    </row>
    <row r="69" spans="2:15" ht="13.15" x14ac:dyDescent="0.25">
      <c r="B69" s="244" t="s">
        <v>8</v>
      </c>
      <c r="C69" s="70">
        <v>79194</v>
      </c>
      <c r="D69" s="55">
        <v>100</v>
      </c>
      <c r="E69" s="56">
        <v>0</v>
      </c>
      <c r="F69" s="157">
        <v>13726</v>
      </c>
      <c r="G69" s="137">
        <v>18077</v>
      </c>
      <c r="H69" s="160">
        <v>100</v>
      </c>
      <c r="I69" s="101">
        <v>23</v>
      </c>
      <c r="K69" s="100">
        <f>100*G69/C69</f>
        <v>22.826224208904716</v>
      </c>
      <c r="L69" s="103"/>
      <c r="M69" s="276"/>
      <c r="O69" s="276"/>
    </row>
    <row r="70" spans="2:15" ht="24.9" customHeight="1" thickBot="1" x14ac:dyDescent="0.3">
      <c r="B70" s="243" t="s">
        <v>30</v>
      </c>
      <c r="C70" s="69">
        <v>19250</v>
      </c>
      <c r="D70" s="62" t="s">
        <v>118</v>
      </c>
      <c r="E70" s="59" t="s">
        <v>118</v>
      </c>
      <c r="F70" s="193">
        <v>3467</v>
      </c>
      <c r="G70" s="170">
        <v>4350</v>
      </c>
      <c r="H70" s="174" t="s">
        <v>118</v>
      </c>
      <c r="I70" s="13">
        <v>23</v>
      </c>
    </row>
    <row r="71" spans="2:15" ht="13.15" x14ac:dyDescent="0.25">
      <c r="B71" s="244" t="s">
        <v>148</v>
      </c>
      <c r="C71" s="70">
        <v>98444</v>
      </c>
      <c r="D71" s="55" t="s">
        <v>118</v>
      </c>
      <c r="E71" s="56" t="s">
        <v>118</v>
      </c>
      <c r="F71" s="157">
        <v>17193</v>
      </c>
      <c r="G71" s="137">
        <v>22427</v>
      </c>
      <c r="H71" s="160" t="s">
        <v>118</v>
      </c>
      <c r="I71" s="101">
        <v>23</v>
      </c>
      <c r="K71" s="100">
        <f>100*G71/C71</f>
        <v>22.781479826094024</v>
      </c>
    </row>
    <row r="74" spans="2:15" ht="13.15" x14ac:dyDescent="0.25">
      <c r="B74" s="32" t="s">
        <v>128</v>
      </c>
      <c r="C74" s="340">
        <v>40490</v>
      </c>
      <c r="D74" s="340"/>
    </row>
    <row r="75" spans="2:15" ht="45.7" thickBot="1" x14ac:dyDescent="0.25">
      <c r="B75" s="148"/>
      <c r="C75" s="341" t="s">
        <v>129</v>
      </c>
      <c r="D75" s="342"/>
      <c r="E75" s="343"/>
      <c r="F75" s="285" t="s">
        <v>15</v>
      </c>
      <c r="G75" s="344" t="s">
        <v>130</v>
      </c>
      <c r="H75" s="345"/>
      <c r="I75" s="284" t="s">
        <v>131</v>
      </c>
    </row>
    <row r="76" spans="2:15" ht="13.15" x14ac:dyDescent="0.25">
      <c r="B76" s="286" t="s">
        <v>38</v>
      </c>
      <c r="C76" s="2" t="s">
        <v>133</v>
      </c>
      <c r="D76" s="3" t="s">
        <v>134</v>
      </c>
      <c r="E76" s="14" t="s">
        <v>135</v>
      </c>
      <c r="F76" s="161" t="s">
        <v>133</v>
      </c>
      <c r="G76" s="162" t="s">
        <v>133</v>
      </c>
      <c r="H76" s="163" t="s">
        <v>134</v>
      </c>
      <c r="I76" s="3" t="s">
        <v>133</v>
      </c>
    </row>
    <row r="77" spans="2:15" ht="13.15" x14ac:dyDescent="0.25">
      <c r="B77" s="287" t="s">
        <v>39</v>
      </c>
      <c r="C77" s="67">
        <v>52729</v>
      </c>
      <c r="D77" s="60">
        <v>60.8</v>
      </c>
      <c r="E77" s="57">
        <v>-1.6</v>
      </c>
      <c r="F77" s="191">
        <v>9611</v>
      </c>
      <c r="G77" s="165">
        <v>12375</v>
      </c>
      <c r="H77" s="192">
        <v>61.5</v>
      </c>
      <c r="I77" s="11">
        <v>23</v>
      </c>
      <c r="L77" s="103"/>
    </row>
    <row r="78" spans="2:15" ht="13.15" x14ac:dyDescent="0.25">
      <c r="B78" s="244" t="s">
        <v>40</v>
      </c>
      <c r="C78" s="68">
        <v>9065</v>
      </c>
      <c r="D78" s="61">
        <v>10.5</v>
      </c>
      <c r="E78" s="58">
        <v>-4.4000000000000004</v>
      </c>
      <c r="F78" s="158">
        <v>1712</v>
      </c>
      <c r="G78" s="153">
        <v>2254</v>
      </c>
      <c r="H78" s="159">
        <v>11.2</v>
      </c>
      <c r="I78" s="12">
        <v>25</v>
      </c>
      <c r="L78" s="103"/>
    </row>
    <row r="79" spans="2:15" ht="13.8" thickBot="1" x14ac:dyDescent="0.3">
      <c r="B79" s="288" t="s">
        <v>180</v>
      </c>
      <c r="C79" s="69">
        <v>24890</v>
      </c>
      <c r="D79" s="62">
        <v>28.7</v>
      </c>
      <c r="E79" s="59">
        <v>6</v>
      </c>
      <c r="F79" s="193">
        <v>3948</v>
      </c>
      <c r="G79" s="170">
        <v>5477</v>
      </c>
      <c r="H79" s="174">
        <v>27.2</v>
      </c>
      <c r="I79" s="13">
        <v>22</v>
      </c>
      <c r="L79" s="103"/>
    </row>
    <row r="80" spans="2:15" ht="13.15" x14ac:dyDescent="0.25">
      <c r="B80" s="244" t="s">
        <v>8</v>
      </c>
      <c r="C80" s="70">
        <v>86684</v>
      </c>
      <c r="D80" s="55">
        <v>100</v>
      </c>
      <c r="E80" s="56">
        <v>0</v>
      </c>
      <c r="F80" s="157">
        <v>15271</v>
      </c>
      <c r="G80" s="137">
        <v>20106</v>
      </c>
      <c r="H80" s="160">
        <v>100</v>
      </c>
      <c r="I80" s="101">
        <v>23</v>
      </c>
      <c r="K80" s="100">
        <f>100*G80/C80</f>
        <v>23.194591850860597</v>
      </c>
      <c r="L80" s="103"/>
    </row>
    <row r="81" spans="2:11" ht="24.9" customHeight="1" thickBot="1" x14ac:dyDescent="0.3">
      <c r="B81" s="243" t="s">
        <v>30</v>
      </c>
      <c r="C81" s="69">
        <v>11760</v>
      </c>
      <c r="D81" s="62" t="s">
        <v>118</v>
      </c>
      <c r="E81" s="59" t="s">
        <v>118</v>
      </c>
      <c r="F81" s="193">
        <v>1922</v>
      </c>
      <c r="G81" s="170">
        <v>2321</v>
      </c>
      <c r="H81" s="174" t="s">
        <v>118</v>
      </c>
      <c r="I81" s="13">
        <v>20</v>
      </c>
    </row>
    <row r="82" spans="2:11" ht="13.15" x14ac:dyDescent="0.25">
      <c r="B82" s="244" t="s">
        <v>148</v>
      </c>
      <c r="C82" s="70">
        <v>98444</v>
      </c>
      <c r="D82" s="55" t="s">
        <v>118</v>
      </c>
      <c r="E82" s="56" t="s">
        <v>118</v>
      </c>
      <c r="F82" s="157">
        <v>17193</v>
      </c>
      <c r="G82" s="137">
        <v>22427</v>
      </c>
      <c r="H82" s="160" t="s">
        <v>118</v>
      </c>
      <c r="I82" s="3">
        <v>23</v>
      </c>
      <c r="K82" s="100">
        <f>100*G82/C82</f>
        <v>22.781479826094024</v>
      </c>
    </row>
    <row r="85" spans="2:11" ht="13.15" x14ac:dyDescent="0.25">
      <c r="B85" s="32" t="s">
        <v>128</v>
      </c>
      <c r="C85" s="340">
        <v>40490</v>
      </c>
      <c r="D85" s="340"/>
    </row>
    <row r="86" spans="2:11" ht="45.7" thickBot="1" x14ac:dyDescent="0.25">
      <c r="B86" s="148"/>
      <c r="C86" s="341" t="s">
        <v>129</v>
      </c>
      <c r="D86" s="342"/>
      <c r="E86" s="343"/>
      <c r="F86" s="285" t="s">
        <v>15</v>
      </c>
      <c r="G86" s="344" t="s">
        <v>130</v>
      </c>
      <c r="H86" s="345"/>
      <c r="I86" s="284" t="s">
        <v>131</v>
      </c>
    </row>
    <row r="87" spans="2:11" ht="23.2" x14ac:dyDescent="0.25">
      <c r="B87" s="286" t="s">
        <v>181</v>
      </c>
      <c r="C87" s="2" t="s">
        <v>133</v>
      </c>
      <c r="D87" s="3" t="s">
        <v>134</v>
      </c>
      <c r="E87" s="14" t="s">
        <v>135</v>
      </c>
      <c r="F87" s="161" t="s">
        <v>133</v>
      </c>
      <c r="G87" s="162" t="s">
        <v>133</v>
      </c>
      <c r="H87" s="163" t="s">
        <v>134</v>
      </c>
      <c r="I87" s="3" t="s">
        <v>133</v>
      </c>
    </row>
    <row r="88" spans="2:11" ht="12.7" customHeight="1" x14ac:dyDescent="0.25">
      <c r="B88" s="287" t="s">
        <v>182</v>
      </c>
      <c r="C88" s="67">
        <v>69318</v>
      </c>
      <c r="D88" s="60">
        <v>79.7</v>
      </c>
      <c r="E88" s="57">
        <v>0.7</v>
      </c>
      <c r="F88" s="191">
        <v>11933</v>
      </c>
      <c r="G88" s="165">
        <v>15390</v>
      </c>
      <c r="H88" s="192">
        <v>76.599999999999994</v>
      </c>
      <c r="I88" s="11">
        <v>22</v>
      </c>
    </row>
    <row r="89" spans="2:11" ht="13.15" x14ac:dyDescent="0.25">
      <c r="B89" s="244" t="s">
        <v>183</v>
      </c>
      <c r="C89" s="68">
        <v>7696</v>
      </c>
      <c r="D89" s="61">
        <v>8.9</v>
      </c>
      <c r="E89" s="58">
        <v>-0.1</v>
      </c>
      <c r="F89" s="158">
        <v>1471</v>
      </c>
      <c r="G89" s="153">
        <v>2004</v>
      </c>
      <c r="H89" s="159">
        <v>10</v>
      </c>
      <c r="I89" s="12">
        <v>26</v>
      </c>
    </row>
    <row r="90" spans="2:11" ht="13.15" x14ac:dyDescent="0.25">
      <c r="B90" s="244" t="s">
        <v>184</v>
      </c>
      <c r="C90" s="68">
        <v>7511</v>
      </c>
      <c r="D90" s="61">
        <v>8.6</v>
      </c>
      <c r="E90" s="58">
        <v>-0.4</v>
      </c>
      <c r="F90" s="158">
        <v>1215</v>
      </c>
      <c r="G90" s="153">
        <v>1743</v>
      </c>
      <c r="H90" s="159">
        <v>8.6999999999999993</v>
      </c>
      <c r="I90" s="12">
        <v>23</v>
      </c>
    </row>
    <row r="91" spans="2:11" ht="13.8" thickBot="1" x14ac:dyDescent="0.3">
      <c r="B91" s="288" t="s">
        <v>185</v>
      </c>
      <c r="C91" s="69">
        <v>2401</v>
      </c>
      <c r="D91" s="62">
        <v>2.8</v>
      </c>
      <c r="E91" s="59">
        <v>-0.1</v>
      </c>
      <c r="F91" s="193">
        <v>654</v>
      </c>
      <c r="G91" s="170">
        <v>964</v>
      </c>
      <c r="H91" s="174">
        <v>4.8</v>
      </c>
      <c r="I91" s="13">
        <v>40</v>
      </c>
    </row>
    <row r="92" spans="2:11" ht="13.15" x14ac:dyDescent="0.25">
      <c r="B92" s="244" t="s">
        <v>8</v>
      </c>
      <c r="C92" s="70">
        <v>86926</v>
      </c>
      <c r="D92" s="55">
        <v>100</v>
      </c>
      <c r="E92" s="56">
        <v>0</v>
      </c>
      <c r="F92" s="157">
        <v>15273</v>
      </c>
      <c r="G92" s="137">
        <v>20101</v>
      </c>
      <c r="H92" s="160">
        <v>100</v>
      </c>
      <c r="I92" s="101">
        <v>23</v>
      </c>
      <c r="K92" s="100">
        <f>100*G92/C92</f>
        <v>23.124266617582773</v>
      </c>
    </row>
    <row r="93" spans="2:11" ht="24.9" customHeight="1" thickBot="1" x14ac:dyDescent="0.3">
      <c r="B93" s="243" t="s">
        <v>30</v>
      </c>
      <c r="C93" s="69">
        <v>11518</v>
      </c>
      <c r="D93" s="62" t="s">
        <v>118</v>
      </c>
      <c r="E93" s="59" t="s">
        <v>118</v>
      </c>
      <c r="F93" s="193">
        <v>1920</v>
      </c>
      <c r="G93" s="170">
        <v>2326</v>
      </c>
      <c r="H93" s="174" t="s">
        <v>118</v>
      </c>
      <c r="I93" s="13">
        <v>20</v>
      </c>
    </row>
    <row r="94" spans="2:11" ht="13.15" x14ac:dyDescent="0.25">
      <c r="B94" s="244" t="s">
        <v>148</v>
      </c>
      <c r="C94" s="70">
        <v>98444</v>
      </c>
      <c r="D94" s="55" t="s">
        <v>118</v>
      </c>
      <c r="E94" s="56" t="s">
        <v>118</v>
      </c>
      <c r="F94" s="157">
        <v>17193</v>
      </c>
      <c r="G94" s="137">
        <v>22427</v>
      </c>
      <c r="H94" s="160" t="s">
        <v>118</v>
      </c>
      <c r="I94" s="3">
        <v>23</v>
      </c>
      <c r="K94" s="100">
        <f>100*G94/C94</f>
        <v>22.781479826094024</v>
      </c>
    </row>
  </sheetData>
  <mergeCells count="15">
    <mergeCell ref="G6:H6"/>
    <mergeCell ref="C74:D74"/>
    <mergeCell ref="C4:D4"/>
    <mergeCell ref="C27:D27"/>
    <mergeCell ref="C6:E6"/>
    <mergeCell ref="C85:D85"/>
    <mergeCell ref="C29:E29"/>
    <mergeCell ref="G29:H29"/>
    <mergeCell ref="C43:D43"/>
    <mergeCell ref="C86:E86"/>
    <mergeCell ref="G86:H86"/>
    <mergeCell ref="C44:E44"/>
    <mergeCell ref="G44:H44"/>
    <mergeCell ref="C75:E75"/>
    <mergeCell ref="G75:H75"/>
  </mergeCells>
  <phoneticPr fontId="7" type="noConversion"/>
  <pageMargins left="0.17" right="0.45" top="1" bottom="1" header="0.4921259845" footer="0.4921259845"/>
  <pageSetup paperSize="9" orientation="portrait" r:id="rId1"/>
  <headerFooter alignWithMargins="0"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12">
    <pageSetUpPr fitToPage="1"/>
  </sheetPr>
  <dimension ref="A2:BB112"/>
  <sheetViews>
    <sheetView workbookViewId="0"/>
  </sheetViews>
  <sheetFormatPr defaultColWidth="8.85546875" defaultRowHeight="11.9" x14ac:dyDescent="0.25"/>
  <cols>
    <col min="1" max="1" width="12" customWidth="1"/>
    <col min="2" max="2" width="18.140625" customWidth="1"/>
    <col min="3" max="3" width="8.85546875" customWidth="1"/>
    <col min="4" max="4" width="7.140625" customWidth="1"/>
    <col min="5" max="5" width="10.140625" customWidth="1"/>
    <col min="6" max="6" width="8.140625" customWidth="1"/>
    <col min="7" max="7" width="7.140625" customWidth="1"/>
    <col min="8" max="8" width="7.85546875" customWidth="1"/>
    <col min="12" max="12" width="12.140625" customWidth="1"/>
    <col min="13" max="13" width="7.140625" customWidth="1"/>
    <col min="14" max="14" width="6.42578125" customWidth="1"/>
    <col min="15" max="15" width="7.140625" customWidth="1"/>
    <col min="16" max="16" width="6.140625" customWidth="1"/>
    <col min="17" max="17" width="7" customWidth="1"/>
    <col min="18" max="18" width="7.140625" customWidth="1"/>
    <col min="19" max="19" width="6.85546875" customWidth="1"/>
    <col min="20" max="20" width="6" customWidth="1"/>
    <col min="21" max="21" width="5.140625" customWidth="1"/>
    <col min="22" max="22" width="7" customWidth="1"/>
    <col min="23" max="23" width="8" customWidth="1"/>
    <col min="24" max="24" width="9.85546875" customWidth="1"/>
    <col min="34" max="34" width="10" customWidth="1"/>
    <col min="40" max="40" width="11.85546875" customWidth="1"/>
    <col min="41" max="44" width="6.140625" customWidth="1"/>
    <col min="45" max="45" width="5.140625" customWidth="1"/>
    <col min="46" max="47" width="6.140625" customWidth="1"/>
    <col min="48" max="48" width="5" customWidth="1"/>
    <col min="49" max="49" width="7" customWidth="1"/>
    <col min="50" max="50" width="6.85546875" customWidth="1"/>
    <col min="51" max="51" width="6.140625" customWidth="1"/>
    <col min="52" max="52" width="7.85546875" customWidth="1"/>
  </cols>
  <sheetData>
    <row r="2" spans="1:14" ht="13.15" x14ac:dyDescent="0.25">
      <c r="A2" s="4" t="s">
        <v>186</v>
      </c>
    </row>
    <row r="3" spans="1:14" ht="13.15" x14ac:dyDescent="0.25">
      <c r="A3" s="4"/>
    </row>
    <row r="4" spans="1:14" ht="13.15" x14ac:dyDescent="0.25">
      <c r="B4" s="32" t="s">
        <v>128</v>
      </c>
      <c r="C4" s="340">
        <v>40490</v>
      </c>
      <c r="D4" s="340"/>
    </row>
    <row r="5" spans="1:14" x14ac:dyDescent="0.25">
      <c r="B5" t="s">
        <v>187</v>
      </c>
    </row>
    <row r="6" spans="1:14" ht="45.7" thickBot="1" x14ac:dyDescent="0.25">
      <c r="B6" s="148"/>
      <c r="C6" s="341" t="s">
        <v>129</v>
      </c>
      <c r="D6" s="342"/>
      <c r="E6" s="343"/>
      <c r="F6" s="285" t="s">
        <v>15</v>
      </c>
      <c r="G6" s="344" t="s">
        <v>130</v>
      </c>
      <c r="H6" s="345"/>
      <c r="I6" s="284" t="s">
        <v>131</v>
      </c>
    </row>
    <row r="7" spans="1:14" ht="13.15" x14ac:dyDescent="0.25">
      <c r="B7" s="286" t="s">
        <v>188</v>
      </c>
      <c r="C7" s="2" t="s">
        <v>133</v>
      </c>
      <c r="D7" s="3" t="s">
        <v>134</v>
      </c>
      <c r="E7" s="14" t="s">
        <v>135</v>
      </c>
      <c r="F7" s="161" t="s">
        <v>133</v>
      </c>
      <c r="G7" s="162" t="s">
        <v>133</v>
      </c>
      <c r="H7" s="163" t="s">
        <v>134</v>
      </c>
      <c r="I7" s="3" t="s">
        <v>133</v>
      </c>
    </row>
    <row r="8" spans="1:14" ht="13.15" x14ac:dyDescent="0.25">
      <c r="B8" s="287" t="s">
        <v>189</v>
      </c>
      <c r="C8" s="67">
        <v>1147</v>
      </c>
      <c r="D8" s="60">
        <v>1.2</v>
      </c>
      <c r="E8" s="57">
        <v>0.1</v>
      </c>
      <c r="F8" s="191">
        <v>372</v>
      </c>
      <c r="G8" s="165">
        <v>560</v>
      </c>
      <c r="H8" s="192">
        <v>2.5</v>
      </c>
      <c r="I8" s="11">
        <v>49</v>
      </c>
      <c r="J8" s="100"/>
    </row>
    <row r="9" spans="1:14" ht="13.15" x14ac:dyDescent="0.25">
      <c r="B9" s="244" t="s">
        <v>190</v>
      </c>
      <c r="C9" s="68">
        <v>3464</v>
      </c>
      <c r="D9" s="61">
        <v>3.5</v>
      </c>
      <c r="E9" s="58">
        <v>-0.1</v>
      </c>
      <c r="F9" s="158">
        <v>1398</v>
      </c>
      <c r="G9" s="153">
        <v>2230</v>
      </c>
      <c r="H9" s="159">
        <v>9.9</v>
      </c>
      <c r="I9" s="12">
        <v>64</v>
      </c>
      <c r="J9" s="100"/>
    </row>
    <row r="10" spans="1:14" ht="13.15" x14ac:dyDescent="0.25">
      <c r="B10" s="244" t="s">
        <v>191</v>
      </c>
      <c r="C10" s="68">
        <v>10260</v>
      </c>
      <c r="D10" s="61">
        <v>10.4</v>
      </c>
      <c r="E10" s="58">
        <v>-0.4</v>
      </c>
      <c r="F10" s="158">
        <v>4222</v>
      </c>
      <c r="G10" s="153">
        <v>5801</v>
      </c>
      <c r="H10" s="159">
        <v>25.9</v>
      </c>
      <c r="I10" s="12">
        <v>57</v>
      </c>
      <c r="J10" s="100"/>
    </row>
    <row r="11" spans="1:14" ht="13.15" x14ac:dyDescent="0.25">
      <c r="B11" s="244" t="s">
        <v>192</v>
      </c>
      <c r="C11" s="68">
        <v>41431</v>
      </c>
      <c r="D11" s="61">
        <v>42.1</v>
      </c>
      <c r="E11" s="58">
        <v>1.7</v>
      </c>
      <c r="F11" s="158">
        <v>7636</v>
      </c>
      <c r="G11" s="153">
        <v>9828</v>
      </c>
      <c r="H11" s="159">
        <v>43.8</v>
      </c>
      <c r="I11" s="12">
        <v>24</v>
      </c>
      <c r="J11" s="100"/>
    </row>
    <row r="12" spans="1:14" ht="13.15" x14ac:dyDescent="0.25">
      <c r="B12" s="244" t="s">
        <v>193</v>
      </c>
      <c r="C12" s="68">
        <v>1244</v>
      </c>
      <c r="D12" s="61">
        <v>1.3</v>
      </c>
      <c r="E12" s="58">
        <v>0</v>
      </c>
      <c r="F12" s="158">
        <v>198</v>
      </c>
      <c r="G12" s="153">
        <v>218</v>
      </c>
      <c r="H12" s="159">
        <v>1</v>
      </c>
      <c r="I12" s="12">
        <v>18</v>
      </c>
      <c r="J12" s="100"/>
    </row>
    <row r="13" spans="1:14" ht="13.8" thickBot="1" x14ac:dyDescent="0.3">
      <c r="B13" s="288" t="s">
        <v>194</v>
      </c>
      <c r="C13" s="69">
        <v>40864</v>
      </c>
      <c r="D13" s="62">
        <v>41.5</v>
      </c>
      <c r="E13" s="59">
        <v>-1.1000000000000001</v>
      </c>
      <c r="F13" s="193">
        <v>3365</v>
      </c>
      <c r="G13" s="170">
        <v>3788</v>
      </c>
      <c r="H13" s="174">
        <v>16.899999999999999</v>
      </c>
      <c r="I13" s="13">
        <v>9</v>
      </c>
      <c r="J13" s="100"/>
      <c r="N13" s="32" t="s">
        <v>195</v>
      </c>
    </row>
    <row r="14" spans="1:14" ht="13.15" x14ac:dyDescent="0.25">
      <c r="B14" s="244" t="s">
        <v>8</v>
      </c>
      <c r="C14" s="70">
        <v>98410</v>
      </c>
      <c r="D14" s="55">
        <v>100</v>
      </c>
      <c r="E14" s="56">
        <v>0</v>
      </c>
      <c r="F14" s="157">
        <v>17191</v>
      </c>
      <c r="G14" s="137">
        <v>22425</v>
      </c>
      <c r="H14" s="160">
        <v>100</v>
      </c>
      <c r="I14" s="101">
        <v>23</v>
      </c>
      <c r="K14">
        <f>100*G14/C14</f>
        <v>22.787318361955087</v>
      </c>
    </row>
    <row r="15" spans="1:14" s="54" customFormat="1" ht="24.9" customHeight="1" thickBot="1" x14ac:dyDescent="0.25">
      <c r="B15" s="243" t="s">
        <v>30</v>
      </c>
      <c r="C15" s="93">
        <v>34</v>
      </c>
      <c r="D15" s="62" t="s">
        <v>118</v>
      </c>
      <c r="E15" s="59" t="s">
        <v>118</v>
      </c>
      <c r="F15" s="193">
        <v>2</v>
      </c>
      <c r="G15" s="150">
        <v>2</v>
      </c>
      <c r="H15" s="174" t="s">
        <v>118</v>
      </c>
      <c r="I15" s="13">
        <v>6</v>
      </c>
    </row>
    <row r="16" spans="1:14" ht="13.15" x14ac:dyDescent="0.25">
      <c r="B16" s="244" t="s">
        <v>148</v>
      </c>
      <c r="C16" s="70">
        <v>98444</v>
      </c>
      <c r="D16" s="55" t="s">
        <v>118</v>
      </c>
      <c r="E16" s="56" t="s">
        <v>118</v>
      </c>
      <c r="F16" s="157">
        <v>17193</v>
      </c>
      <c r="G16" s="137">
        <v>22427</v>
      </c>
      <c r="H16" s="160" t="s">
        <v>118</v>
      </c>
      <c r="I16" s="3">
        <v>23</v>
      </c>
      <c r="K16">
        <f>100*G16/C16</f>
        <v>22.781479826094024</v>
      </c>
      <c r="L16" s="32" t="s">
        <v>128</v>
      </c>
      <c r="M16" s="340">
        <v>40490</v>
      </c>
      <c r="N16" s="340"/>
    </row>
    <row r="17" spans="2:38" ht="13.15" x14ac:dyDescent="0.25">
      <c r="B17" s="289"/>
      <c r="C17" s="15"/>
      <c r="D17" s="15"/>
      <c r="E17" s="25"/>
      <c r="F17" s="15"/>
      <c r="G17" s="15"/>
      <c r="H17" s="15"/>
      <c r="I17" s="15"/>
      <c r="L17" s="200" t="s">
        <v>196</v>
      </c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Z17" s="17" t="s">
        <v>11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2:38" ht="13.15" x14ac:dyDescent="0.25">
      <c r="B18" s="289"/>
      <c r="C18" s="15"/>
      <c r="D18" s="15"/>
      <c r="E18" s="25"/>
      <c r="F18" s="15"/>
      <c r="G18" s="15"/>
      <c r="H18" s="15"/>
      <c r="I18" s="15"/>
      <c r="L18" s="201"/>
      <c r="M18" s="348" t="s">
        <v>197</v>
      </c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Z18" s="16" t="s">
        <v>188</v>
      </c>
      <c r="AA18" s="16" t="s">
        <v>198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 t="s">
        <v>199</v>
      </c>
    </row>
    <row r="19" spans="2:38" ht="13.15" x14ac:dyDescent="0.25">
      <c r="B19" s="289"/>
      <c r="C19" s="15"/>
      <c r="D19" s="131"/>
      <c r="E19" s="25"/>
      <c r="F19" s="15"/>
      <c r="G19" s="15"/>
      <c r="H19" s="15"/>
      <c r="I19" s="15"/>
      <c r="L19" s="350" t="s">
        <v>200</v>
      </c>
      <c r="M19" s="354" t="s">
        <v>201</v>
      </c>
      <c r="N19" s="366" t="s">
        <v>190</v>
      </c>
      <c r="O19" s="354" t="s">
        <v>191</v>
      </c>
      <c r="P19" s="352" t="s">
        <v>192</v>
      </c>
      <c r="Q19" s="354" t="s">
        <v>202</v>
      </c>
      <c r="R19" s="356" t="s">
        <v>194</v>
      </c>
      <c r="S19" s="354" t="s">
        <v>203</v>
      </c>
      <c r="T19" s="352" t="s">
        <v>204</v>
      </c>
      <c r="U19" s="361" t="s">
        <v>205</v>
      </c>
      <c r="V19" s="363" t="s">
        <v>206</v>
      </c>
      <c r="W19" s="346" t="s">
        <v>30</v>
      </c>
      <c r="X19" s="359" t="s">
        <v>148</v>
      </c>
      <c r="Z19" s="16"/>
      <c r="AA19" s="16" t="s">
        <v>207</v>
      </c>
      <c r="AB19" s="16" t="s">
        <v>208</v>
      </c>
      <c r="AC19" s="16" t="s">
        <v>209</v>
      </c>
      <c r="AD19" s="16" t="s">
        <v>210</v>
      </c>
      <c r="AE19" s="16" t="s">
        <v>211</v>
      </c>
      <c r="AF19" s="16" t="s">
        <v>212</v>
      </c>
      <c r="AG19" s="16" t="s">
        <v>213</v>
      </c>
      <c r="AH19" s="16" t="s">
        <v>214</v>
      </c>
      <c r="AI19" s="16" t="s">
        <v>215</v>
      </c>
      <c r="AJ19" s="16" t="s">
        <v>216</v>
      </c>
      <c r="AK19" s="16" t="s">
        <v>217</v>
      </c>
      <c r="AL19" s="16"/>
    </row>
    <row r="20" spans="2:38" ht="12.7" customHeight="1" thickBot="1" x14ac:dyDescent="0.3">
      <c r="B20" s="289"/>
      <c r="C20" s="15"/>
      <c r="D20" s="131"/>
      <c r="E20" s="25"/>
      <c r="F20" s="15"/>
      <c r="G20" s="15"/>
      <c r="H20" s="15"/>
      <c r="I20" s="15"/>
      <c r="L20" s="351"/>
      <c r="M20" s="355"/>
      <c r="N20" s="367"/>
      <c r="O20" s="355"/>
      <c r="P20" s="353"/>
      <c r="Q20" s="355"/>
      <c r="R20" s="357"/>
      <c r="S20" s="355"/>
      <c r="T20" s="353"/>
      <c r="U20" s="362"/>
      <c r="V20" s="364"/>
      <c r="W20" s="365"/>
      <c r="X20" s="360"/>
      <c r="Z20" s="16"/>
      <c r="AA20" s="16" t="s">
        <v>218</v>
      </c>
      <c r="AB20" s="16" t="s">
        <v>218</v>
      </c>
      <c r="AC20" s="16" t="s">
        <v>218</v>
      </c>
      <c r="AD20" s="16" t="s">
        <v>218</v>
      </c>
      <c r="AE20" s="16" t="s">
        <v>218</v>
      </c>
      <c r="AF20" s="16" t="s">
        <v>218</v>
      </c>
      <c r="AG20" s="16" t="s">
        <v>218</v>
      </c>
      <c r="AH20" s="16" t="s">
        <v>218</v>
      </c>
      <c r="AI20" s="16" t="s">
        <v>218</v>
      </c>
      <c r="AJ20" s="16" t="s">
        <v>218</v>
      </c>
      <c r="AK20" s="16" t="s">
        <v>218</v>
      </c>
      <c r="AL20" s="16" t="s">
        <v>218</v>
      </c>
    </row>
    <row r="21" spans="2:38" ht="13.15" x14ac:dyDescent="0.25">
      <c r="B21" s="289"/>
      <c r="C21" s="15"/>
      <c r="D21" s="131"/>
      <c r="E21" s="25"/>
      <c r="F21" s="15"/>
      <c r="G21" s="15"/>
      <c r="H21" s="15"/>
      <c r="I21" s="15"/>
      <c r="L21" s="300" t="s">
        <v>189</v>
      </c>
      <c r="M21" s="121">
        <f>AA21</f>
        <v>737</v>
      </c>
      <c r="N21" s="223">
        <f t="shared" ref="N21:X21" si="0">AB21</f>
        <v>15</v>
      </c>
      <c r="O21" s="121">
        <f t="shared" si="0"/>
        <v>9</v>
      </c>
      <c r="P21" s="223">
        <f t="shared" si="0"/>
        <v>82</v>
      </c>
      <c r="Q21" s="121">
        <f t="shared" si="0"/>
        <v>1</v>
      </c>
      <c r="R21" s="206">
        <f t="shared" si="0"/>
        <v>35</v>
      </c>
      <c r="S21" s="121">
        <f t="shared" si="0"/>
        <v>6</v>
      </c>
      <c r="T21" s="223">
        <f t="shared" si="0"/>
        <v>1</v>
      </c>
      <c r="U21" s="121">
        <f t="shared" si="0"/>
        <v>17</v>
      </c>
      <c r="V21" s="206">
        <f t="shared" si="0"/>
        <v>236</v>
      </c>
      <c r="W21" s="122">
        <f t="shared" si="0"/>
        <v>8</v>
      </c>
      <c r="X21" s="204">
        <f t="shared" si="0"/>
        <v>1147</v>
      </c>
      <c r="Z21" s="16" t="s">
        <v>219</v>
      </c>
      <c r="AA21" s="16">
        <v>737</v>
      </c>
      <c r="AB21" s="16">
        <v>15</v>
      </c>
      <c r="AC21" s="16">
        <v>9</v>
      </c>
      <c r="AD21" s="16">
        <v>82</v>
      </c>
      <c r="AE21" s="16">
        <v>1</v>
      </c>
      <c r="AF21" s="16">
        <v>35</v>
      </c>
      <c r="AG21" s="16">
        <v>6</v>
      </c>
      <c r="AH21" s="16">
        <v>1</v>
      </c>
      <c r="AI21" s="16">
        <v>17</v>
      </c>
      <c r="AJ21" s="16">
        <v>236</v>
      </c>
      <c r="AK21" s="16">
        <v>8</v>
      </c>
      <c r="AL21" s="16">
        <v>1147</v>
      </c>
    </row>
    <row r="22" spans="2:38" ht="13.15" x14ac:dyDescent="0.25">
      <c r="B22" s="289"/>
      <c r="C22" s="15"/>
      <c r="D22" s="131"/>
      <c r="E22" s="25"/>
      <c r="F22" s="15"/>
      <c r="G22" s="15"/>
      <c r="H22" s="15"/>
      <c r="I22" s="15"/>
      <c r="L22" s="300" t="s">
        <v>190</v>
      </c>
      <c r="M22" s="121">
        <f t="shared" ref="M22:M28" si="1">AA22</f>
        <v>17</v>
      </c>
      <c r="N22" s="223">
        <f t="shared" ref="N22:N28" si="2">AB22</f>
        <v>2249</v>
      </c>
      <c r="O22" s="121">
        <f t="shared" ref="O22:O28" si="3">AC22</f>
        <v>95</v>
      </c>
      <c r="P22" s="223">
        <f t="shared" ref="P22:P28" si="4">AD22</f>
        <v>164</v>
      </c>
      <c r="Q22" s="121">
        <f t="shared" ref="Q22:Q28" si="5">AE22</f>
        <v>0</v>
      </c>
      <c r="R22" s="206">
        <f t="shared" ref="R22:R28" si="6">AF22</f>
        <v>53</v>
      </c>
      <c r="S22" s="121">
        <f t="shared" ref="S22:S28" si="7">AG22</f>
        <v>17</v>
      </c>
      <c r="T22" s="223">
        <f t="shared" ref="T22:T28" si="8">AH22</f>
        <v>7</v>
      </c>
      <c r="U22" s="121">
        <f t="shared" ref="U22:U28" si="9">AI22</f>
        <v>120</v>
      </c>
      <c r="V22" s="206">
        <f t="shared" ref="V22:V28" si="10">AJ22</f>
        <v>713</v>
      </c>
      <c r="W22" s="122">
        <f t="shared" ref="W22:W28" si="11">AK22</f>
        <v>29</v>
      </c>
      <c r="X22" s="204">
        <f t="shared" ref="X22:X28" si="12">AL22</f>
        <v>3464</v>
      </c>
      <c r="Z22" s="16" t="s">
        <v>220</v>
      </c>
      <c r="AA22" s="16">
        <v>17</v>
      </c>
      <c r="AB22" s="16">
        <v>2249</v>
      </c>
      <c r="AC22" s="16">
        <v>95</v>
      </c>
      <c r="AD22" s="16">
        <v>164</v>
      </c>
      <c r="AE22" s="16">
        <v>0</v>
      </c>
      <c r="AF22" s="16">
        <v>53</v>
      </c>
      <c r="AG22" s="16">
        <v>17</v>
      </c>
      <c r="AH22" s="16">
        <v>7</v>
      </c>
      <c r="AI22" s="16">
        <v>120</v>
      </c>
      <c r="AJ22" s="16">
        <v>713</v>
      </c>
      <c r="AK22" s="16">
        <v>29</v>
      </c>
      <c r="AL22" s="16">
        <v>3464</v>
      </c>
    </row>
    <row r="23" spans="2:38" ht="13.15" x14ac:dyDescent="0.25">
      <c r="B23" s="289"/>
      <c r="C23" s="15"/>
      <c r="D23" s="131"/>
      <c r="E23" s="25"/>
      <c r="F23" s="15"/>
      <c r="G23" s="15"/>
      <c r="H23" s="15"/>
      <c r="I23" s="15"/>
      <c r="L23" s="300" t="s">
        <v>191</v>
      </c>
      <c r="M23" s="121">
        <f t="shared" si="1"/>
        <v>14</v>
      </c>
      <c r="N23" s="223">
        <f t="shared" si="2"/>
        <v>136</v>
      </c>
      <c r="O23" s="121">
        <f t="shared" si="3"/>
        <v>5551</v>
      </c>
      <c r="P23" s="223">
        <f t="shared" si="4"/>
        <v>606</v>
      </c>
      <c r="Q23" s="121">
        <f t="shared" si="5"/>
        <v>24</v>
      </c>
      <c r="R23" s="206">
        <f t="shared" si="6"/>
        <v>454</v>
      </c>
      <c r="S23" s="121">
        <f t="shared" si="7"/>
        <v>180</v>
      </c>
      <c r="T23" s="223">
        <f t="shared" si="8"/>
        <v>70</v>
      </c>
      <c r="U23" s="121">
        <f t="shared" si="9"/>
        <v>187</v>
      </c>
      <c r="V23" s="206">
        <f t="shared" si="10"/>
        <v>2966</v>
      </c>
      <c r="W23" s="122">
        <f t="shared" si="11"/>
        <v>72</v>
      </c>
      <c r="X23" s="204">
        <f t="shared" si="12"/>
        <v>10260</v>
      </c>
      <c r="Z23" s="16" t="s">
        <v>221</v>
      </c>
      <c r="AA23" s="16">
        <v>14</v>
      </c>
      <c r="AB23" s="16">
        <v>136</v>
      </c>
      <c r="AC23" s="16">
        <v>5551</v>
      </c>
      <c r="AD23" s="16">
        <v>606</v>
      </c>
      <c r="AE23" s="16">
        <v>24</v>
      </c>
      <c r="AF23" s="16">
        <v>454</v>
      </c>
      <c r="AG23" s="16">
        <v>180</v>
      </c>
      <c r="AH23" s="16">
        <v>70</v>
      </c>
      <c r="AI23" s="16">
        <v>187</v>
      </c>
      <c r="AJ23" s="16">
        <v>2966</v>
      </c>
      <c r="AK23" s="16">
        <v>72</v>
      </c>
      <c r="AL23" s="16">
        <v>10260</v>
      </c>
    </row>
    <row r="24" spans="2:38" ht="13.15" x14ac:dyDescent="0.25">
      <c r="B24" s="289"/>
      <c r="C24" s="15"/>
      <c r="D24" s="131"/>
      <c r="E24" s="25"/>
      <c r="F24" s="15"/>
      <c r="G24" s="15"/>
      <c r="H24" s="15"/>
      <c r="I24" s="15"/>
      <c r="L24" s="300" t="s">
        <v>192</v>
      </c>
      <c r="M24" s="121">
        <f t="shared" si="1"/>
        <v>53</v>
      </c>
      <c r="N24" s="223">
        <f t="shared" si="2"/>
        <v>106</v>
      </c>
      <c r="O24" s="121">
        <f t="shared" si="3"/>
        <v>445</v>
      </c>
      <c r="P24" s="223">
        <f t="shared" si="4"/>
        <v>34131</v>
      </c>
      <c r="Q24" s="121">
        <f t="shared" si="5"/>
        <v>21</v>
      </c>
      <c r="R24" s="206">
        <f t="shared" si="6"/>
        <v>1406</v>
      </c>
      <c r="S24" s="121">
        <f t="shared" si="7"/>
        <v>970</v>
      </c>
      <c r="T24" s="223">
        <f t="shared" si="8"/>
        <v>350</v>
      </c>
      <c r="U24" s="121">
        <f t="shared" si="9"/>
        <v>45</v>
      </c>
      <c r="V24" s="206">
        <f t="shared" si="10"/>
        <v>3692</v>
      </c>
      <c r="W24" s="122">
        <f t="shared" si="11"/>
        <v>212</v>
      </c>
      <c r="X24" s="204">
        <f t="shared" si="12"/>
        <v>41431</v>
      </c>
      <c r="Z24" s="16" t="s">
        <v>210</v>
      </c>
      <c r="AA24" s="16">
        <v>53</v>
      </c>
      <c r="AB24" s="16">
        <v>106</v>
      </c>
      <c r="AC24" s="16">
        <v>445</v>
      </c>
      <c r="AD24" s="16">
        <v>34131</v>
      </c>
      <c r="AE24" s="16">
        <v>21</v>
      </c>
      <c r="AF24" s="16">
        <v>1406</v>
      </c>
      <c r="AG24" s="16">
        <v>970</v>
      </c>
      <c r="AH24" s="16">
        <v>350</v>
      </c>
      <c r="AI24" s="16">
        <v>45</v>
      </c>
      <c r="AJ24" s="16">
        <v>3692</v>
      </c>
      <c r="AK24" s="16">
        <v>212</v>
      </c>
      <c r="AL24" s="16">
        <v>41431</v>
      </c>
    </row>
    <row r="25" spans="2:38" ht="13.15" x14ac:dyDescent="0.25">
      <c r="B25" s="289"/>
      <c r="C25" s="15"/>
      <c r="D25" s="131"/>
      <c r="E25" s="25"/>
      <c r="F25" s="15"/>
      <c r="G25" s="15"/>
      <c r="H25" s="15"/>
      <c r="I25" s="15"/>
      <c r="L25" s="300" t="s">
        <v>193</v>
      </c>
      <c r="M25" s="121">
        <f t="shared" si="1"/>
        <v>3</v>
      </c>
      <c r="N25" s="223">
        <f t="shared" si="2"/>
        <v>1</v>
      </c>
      <c r="O25" s="121">
        <f t="shared" si="3"/>
        <v>60</v>
      </c>
      <c r="P25" s="223">
        <f t="shared" si="4"/>
        <v>122</v>
      </c>
      <c r="Q25" s="121">
        <f t="shared" si="5"/>
        <v>534</v>
      </c>
      <c r="R25" s="206">
        <f t="shared" si="6"/>
        <v>243</v>
      </c>
      <c r="S25" s="121">
        <f t="shared" si="7"/>
        <v>4</v>
      </c>
      <c r="T25" s="223">
        <f t="shared" si="8"/>
        <v>3</v>
      </c>
      <c r="U25" s="121">
        <f t="shared" si="9"/>
        <v>1</v>
      </c>
      <c r="V25" s="206">
        <f t="shared" si="10"/>
        <v>261</v>
      </c>
      <c r="W25" s="122">
        <f t="shared" si="11"/>
        <v>12</v>
      </c>
      <c r="X25" s="204">
        <f t="shared" si="12"/>
        <v>1244</v>
      </c>
      <c r="Z25" s="16" t="s">
        <v>222</v>
      </c>
      <c r="AA25" s="16">
        <v>3</v>
      </c>
      <c r="AB25" s="16">
        <v>1</v>
      </c>
      <c r="AC25" s="16">
        <v>60</v>
      </c>
      <c r="AD25" s="16">
        <v>122</v>
      </c>
      <c r="AE25" s="16">
        <v>534</v>
      </c>
      <c r="AF25" s="16">
        <v>243</v>
      </c>
      <c r="AG25" s="16">
        <v>4</v>
      </c>
      <c r="AH25" s="16">
        <v>3</v>
      </c>
      <c r="AI25" s="16">
        <v>1</v>
      </c>
      <c r="AJ25" s="16">
        <v>261</v>
      </c>
      <c r="AK25" s="16">
        <v>12</v>
      </c>
      <c r="AL25" s="16">
        <v>1244</v>
      </c>
    </row>
    <row r="26" spans="2:38" ht="13.15" x14ac:dyDescent="0.25">
      <c r="B26" s="289"/>
      <c r="C26" s="15"/>
      <c r="D26" s="131"/>
      <c r="E26" s="25"/>
      <c r="F26" s="15"/>
      <c r="G26" s="15"/>
      <c r="H26" s="15"/>
      <c r="I26" s="15"/>
      <c r="L26" s="300" t="s">
        <v>194</v>
      </c>
      <c r="M26" s="121">
        <f t="shared" si="1"/>
        <v>49</v>
      </c>
      <c r="N26" s="223">
        <f t="shared" si="2"/>
        <v>47</v>
      </c>
      <c r="O26" s="121">
        <f t="shared" si="3"/>
        <v>446</v>
      </c>
      <c r="P26" s="223">
        <f t="shared" si="4"/>
        <v>1798</v>
      </c>
      <c r="Q26" s="121">
        <f t="shared" si="5"/>
        <v>169</v>
      </c>
      <c r="R26" s="206">
        <f t="shared" si="6"/>
        <v>32425</v>
      </c>
      <c r="S26" s="121">
        <f t="shared" si="7"/>
        <v>193</v>
      </c>
      <c r="T26" s="223">
        <f t="shared" si="8"/>
        <v>126</v>
      </c>
      <c r="U26" s="121">
        <f t="shared" si="9"/>
        <v>34</v>
      </c>
      <c r="V26" s="206">
        <f t="shared" si="10"/>
        <v>5373</v>
      </c>
      <c r="W26" s="122">
        <f t="shared" si="11"/>
        <v>204</v>
      </c>
      <c r="X26" s="204">
        <f t="shared" si="12"/>
        <v>40864</v>
      </c>
      <c r="Z26" s="16" t="s">
        <v>223</v>
      </c>
      <c r="AA26" s="16">
        <v>49</v>
      </c>
      <c r="AB26" s="16">
        <v>47</v>
      </c>
      <c r="AC26" s="16">
        <v>446</v>
      </c>
      <c r="AD26" s="16">
        <v>1798</v>
      </c>
      <c r="AE26" s="16">
        <v>169</v>
      </c>
      <c r="AF26" s="16">
        <v>32425</v>
      </c>
      <c r="AG26" s="16">
        <v>193</v>
      </c>
      <c r="AH26" s="16">
        <v>126</v>
      </c>
      <c r="AI26" s="16">
        <v>34</v>
      </c>
      <c r="AJ26" s="16">
        <v>5373</v>
      </c>
      <c r="AK26" s="16">
        <v>204</v>
      </c>
      <c r="AL26" s="16">
        <v>40864</v>
      </c>
    </row>
    <row r="27" spans="2:38" ht="13.8" thickBot="1" x14ac:dyDescent="0.3">
      <c r="B27" s="289"/>
      <c r="C27" s="15"/>
      <c r="D27" s="131"/>
      <c r="E27" s="25"/>
      <c r="F27" s="15"/>
      <c r="G27" s="15"/>
      <c r="H27" s="15"/>
      <c r="I27" s="15"/>
      <c r="L27" s="301" t="s">
        <v>30</v>
      </c>
      <c r="M27" s="302">
        <f t="shared" si="1"/>
        <v>0</v>
      </c>
      <c r="N27" s="203">
        <f t="shared" si="2"/>
        <v>0</v>
      </c>
      <c r="O27" s="123">
        <f t="shared" si="3"/>
        <v>0</v>
      </c>
      <c r="P27" s="203">
        <f t="shared" si="4"/>
        <v>2</v>
      </c>
      <c r="Q27" s="123">
        <f t="shared" si="5"/>
        <v>0</v>
      </c>
      <c r="R27" s="207">
        <f t="shared" si="6"/>
        <v>2</v>
      </c>
      <c r="S27" s="123">
        <f t="shared" si="7"/>
        <v>0</v>
      </c>
      <c r="T27" s="203">
        <f t="shared" si="8"/>
        <v>0</v>
      </c>
      <c r="U27" s="123">
        <f t="shared" si="9"/>
        <v>0</v>
      </c>
      <c r="V27" s="207">
        <f t="shared" si="10"/>
        <v>28</v>
      </c>
      <c r="W27" s="124">
        <f t="shared" si="11"/>
        <v>2</v>
      </c>
      <c r="X27" s="209">
        <f t="shared" si="12"/>
        <v>34</v>
      </c>
      <c r="Z27" s="16" t="s">
        <v>224</v>
      </c>
      <c r="AA27" s="16">
        <v>0</v>
      </c>
      <c r="AB27" s="16">
        <v>0</v>
      </c>
      <c r="AC27" s="16">
        <v>0</v>
      </c>
      <c r="AD27" s="16">
        <v>2</v>
      </c>
      <c r="AE27" s="16">
        <v>0</v>
      </c>
      <c r="AF27" s="16">
        <v>2</v>
      </c>
      <c r="AG27" s="16">
        <v>0</v>
      </c>
      <c r="AH27" s="16">
        <v>0</v>
      </c>
      <c r="AI27" s="16">
        <v>0</v>
      </c>
      <c r="AJ27" s="16">
        <v>28</v>
      </c>
      <c r="AK27" s="16">
        <v>2</v>
      </c>
      <c r="AL27" s="16">
        <v>34</v>
      </c>
    </row>
    <row r="28" spans="2:38" ht="13.15" x14ac:dyDescent="0.25">
      <c r="B28" s="289"/>
      <c r="C28" s="15"/>
      <c r="D28" s="15"/>
      <c r="E28" s="25"/>
      <c r="F28" s="15"/>
      <c r="G28" s="15"/>
      <c r="H28" s="15"/>
      <c r="I28" s="15"/>
      <c r="L28" s="303" t="s">
        <v>148</v>
      </c>
      <c r="M28" s="126">
        <f t="shared" si="1"/>
        <v>873</v>
      </c>
      <c r="N28" s="204">
        <f t="shared" si="2"/>
        <v>2554</v>
      </c>
      <c r="O28" s="126">
        <f t="shared" si="3"/>
        <v>6606</v>
      </c>
      <c r="P28" s="204">
        <f t="shared" si="4"/>
        <v>36905</v>
      </c>
      <c r="Q28" s="126">
        <f t="shared" si="5"/>
        <v>749</v>
      </c>
      <c r="R28" s="208">
        <f t="shared" si="6"/>
        <v>34618</v>
      </c>
      <c r="S28" s="126">
        <f t="shared" si="7"/>
        <v>1370</v>
      </c>
      <c r="T28" s="204">
        <f t="shared" si="8"/>
        <v>557</v>
      </c>
      <c r="U28" s="126">
        <f t="shared" si="9"/>
        <v>404</v>
      </c>
      <c r="V28" s="208">
        <f t="shared" si="10"/>
        <v>13269</v>
      </c>
      <c r="W28" s="127">
        <f t="shared" si="11"/>
        <v>539</v>
      </c>
      <c r="X28" s="204">
        <f t="shared" si="12"/>
        <v>98444</v>
      </c>
      <c r="Z28" s="16" t="s">
        <v>199</v>
      </c>
      <c r="AA28" s="16">
        <v>873</v>
      </c>
      <c r="AB28" s="16">
        <v>2554</v>
      </c>
      <c r="AC28" s="16">
        <v>6606</v>
      </c>
      <c r="AD28" s="16">
        <v>36905</v>
      </c>
      <c r="AE28" s="16">
        <v>749</v>
      </c>
      <c r="AF28" s="16">
        <v>34618</v>
      </c>
      <c r="AG28" s="16">
        <v>1370</v>
      </c>
      <c r="AH28" s="16">
        <v>557</v>
      </c>
      <c r="AI28" s="16">
        <v>404</v>
      </c>
      <c r="AJ28" s="16">
        <v>13269</v>
      </c>
      <c r="AK28" s="16">
        <v>539</v>
      </c>
      <c r="AL28" s="16">
        <v>98444</v>
      </c>
    </row>
    <row r="29" spans="2:38" ht="13.15" x14ac:dyDescent="0.25">
      <c r="B29" s="289"/>
      <c r="C29" s="15"/>
      <c r="D29" s="15"/>
      <c r="E29" s="25"/>
      <c r="F29" s="15"/>
      <c r="G29" s="15"/>
      <c r="H29" s="15"/>
      <c r="I29" s="15"/>
    </row>
    <row r="30" spans="2:38" ht="13.15" x14ac:dyDescent="0.25">
      <c r="B30" s="289"/>
      <c r="C30" s="15"/>
      <c r="D30" s="15"/>
      <c r="E30" s="25"/>
      <c r="F30" s="15"/>
      <c r="G30" s="15"/>
      <c r="H30" s="15"/>
      <c r="I30" s="15"/>
      <c r="L30" s="200" t="s">
        <v>225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Z30" s="17" t="s">
        <v>11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2:38" ht="13.15" x14ac:dyDescent="0.25">
      <c r="B31" s="289"/>
      <c r="C31" s="15"/>
      <c r="D31" s="15"/>
      <c r="E31" s="25"/>
      <c r="F31" s="15"/>
      <c r="G31" s="15"/>
      <c r="H31" s="15"/>
      <c r="I31" s="15"/>
      <c r="L31" s="201"/>
      <c r="M31" s="348" t="s">
        <v>197</v>
      </c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Z31" s="16" t="s">
        <v>188</v>
      </c>
      <c r="AA31" s="16" t="s">
        <v>198</v>
      </c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 t="s">
        <v>199</v>
      </c>
    </row>
    <row r="32" spans="2:38" ht="13.15" x14ac:dyDescent="0.25">
      <c r="B32" s="289"/>
      <c r="C32" s="15"/>
      <c r="D32" s="15"/>
      <c r="E32" s="25"/>
      <c r="F32" s="15"/>
      <c r="G32" s="15"/>
      <c r="H32" s="15"/>
      <c r="I32" s="15"/>
      <c r="L32" s="350" t="s">
        <v>200</v>
      </c>
      <c r="M32" s="354" t="s">
        <v>201</v>
      </c>
      <c r="N32" s="366" t="s">
        <v>190</v>
      </c>
      <c r="O32" s="354" t="s">
        <v>191</v>
      </c>
      <c r="P32" s="352" t="s">
        <v>192</v>
      </c>
      <c r="Q32" s="354" t="s">
        <v>202</v>
      </c>
      <c r="R32" s="356" t="s">
        <v>194</v>
      </c>
      <c r="S32" s="354" t="s">
        <v>203</v>
      </c>
      <c r="T32" s="352" t="s">
        <v>204</v>
      </c>
      <c r="U32" s="361" t="s">
        <v>205</v>
      </c>
      <c r="V32" s="363" t="s">
        <v>206</v>
      </c>
      <c r="W32" s="346" t="s">
        <v>30</v>
      </c>
      <c r="X32" s="359" t="s">
        <v>148</v>
      </c>
      <c r="Z32" s="16"/>
      <c r="AA32" s="16" t="s">
        <v>207</v>
      </c>
      <c r="AB32" s="16" t="s">
        <v>208</v>
      </c>
      <c r="AC32" s="16" t="s">
        <v>209</v>
      </c>
      <c r="AD32" s="16" t="s">
        <v>210</v>
      </c>
      <c r="AE32" s="16" t="s">
        <v>211</v>
      </c>
      <c r="AF32" s="16" t="s">
        <v>212</v>
      </c>
      <c r="AG32" s="16" t="s">
        <v>213</v>
      </c>
      <c r="AH32" s="16" t="s">
        <v>214</v>
      </c>
      <c r="AI32" s="16" t="s">
        <v>215</v>
      </c>
      <c r="AJ32" s="16" t="s">
        <v>216</v>
      </c>
      <c r="AK32" s="16" t="s">
        <v>217</v>
      </c>
      <c r="AL32" s="16"/>
    </row>
    <row r="33" spans="2:38" ht="13.8" thickBot="1" x14ac:dyDescent="0.3">
      <c r="B33" s="289"/>
      <c r="C33" s="15"/>
      <c r="D33" s="15"/>
      <c r="E33" s="25"/>
      <c r="F33" s="15"/>
      <c r="G33" s="15"/>
      <c r="H33" s="15"/>
      <c r="I33" s="15"/>
      <c r="L33" s="351"/>
      <c r="M33" s="355"/>
      <c r="N33" s="367"/>
      <c r="O33" s="355"/>
      <c r="P33" s="353"/>
      <c r="Q33" s="355"/>
      <c r="R33" s="357"/>
      <c r="S33" s="355"/>
      <c r="T33" s="353"/>
      <c r="U33" s="362"/>
      <c r="V33" s="364"/>
      <c r="W33" s="365"/>
      <c r="X33" s="360"/>
      <c r="Z33" s="16"/>
      <c r="AA33" s="16" t="s">
        <v>218</v>
      </c>
      <c r="AB33" s="16" t="s">
        <v>218</v>
      </c>
      <c r="AC33" s="16" t="s">
        <v>218</v>
      </c>
      <c r="AD33" s="16" t="s">
        <v>218</v>
      </c>
      <c r="AE33" s="16" t="s">
        <v>218</v>
      </c>
      <c r="AF33" s="16" t="s">
        <v>218</v>
      </c>
      <c r="AG33" s="16" t="s">
        <v>218</v>
      </c>
      <c r="AH33" s="16" t="s">
        <v>218</v>
      </c>
      <c r="AI33" s="16" t="s">
        <v>218</v>
      </c>
      <c r="AJ33" s="16" t="s">
        <v>218</v>
      </c>
      <c r="AK33" s="16" t="s">
        <v>218</v>
      </c>
      <c r="AL33" s="16" t="s">
        <v>218</v>
      </c>
    </row>
    <row r="34" spans="2:38" ht="13.15" x14ac:dyDescent="0.25">
      <c r="B34" s="289"/>
      <c r="C34" s="15"/>
      <c r="D34" s="15"/>
      <c r="E34" s="25"/>
      <c r="F34" s="15"/>
      <c r="G34" s="15"/>
      <c r="H34" s="15"/>
      <c r="I34" s="15"/>
      <c r="L34" s="300" t="s">
        <v>189</v>
      </c>
      <c r="M34" s="121">
        <f>AA34</f>
        <v>221</v>
      </c>
      <c r="N34" s="223">
        <f t="shared" ref="N34:N41" si="13">AB34</f>
        <v>12</v>
      </c>
      <c r="O34" s="121">
        <f t="shared" ref="O34:O41" si="14">AC34</f>
        <v>7</v>
      </c>
      <c r="P34" s="223">
        <f t="shared" ref="P34:P41" si="15">AD34</f>
        <v>21</v>
      </c>
      <c r="Q34" s="121">
        <f t="shared" ref="Q34:Q41" si="16">AE34</f>
        <v>4</v>
      </c>
      <c r="R34" s="206">
        <f t="shared" ref="R34:R41" si="17">AF34</f>
        <v>1</v>
      </c>
      <c r="S34" s="121">
        <f t="shared" ref="S34:S41" si="18">AG34</f>
        <v>7</v>
      </c>
      <c r="T34" s="223">
        <f t="shared" ref="T34:T41" si="19">AH34</f>
        <v>1</v>
      </c>
      <c r="U34" s="121">
        <f t="shared" ref="U34:U41" si="20">AI34</f>
        <v>22</v>
      </c>
      <c r="V34" s="206">
        <f t="shared" ref="V34:V41" si="21">AJ34</f>
        <v>255</v>
      </c>
      <c r="W34" s="122">
        <f t="shared" ref="W34:W41" si="22">AK34</f>
        <v>9</v>
      </c>
      <c r="X34" s="204">
        <f t="shared" ref="X34:X41" si="23">AL34</f>
        <v>560</v>
      </c>
      <c r="Z34" s="16" t="s">
        <v>219</v>
      </c>
      <c r="AA34" s="16">
        <v>221</v>
      </c>
      <c r="AB34" s="16">
        <v>12</v>
      </c>
      <c r="AC34" s="16">
        <v>7</v>
      </c>
      <c r="AD34" s="16">
        <v>21</v>
      </c>
      <c r="AE34" s="16">
        <v>4</v>
      </c>
      <c r="AF34" s="16">
        <v>1</v>
      </c>
      <c r="AG34" s="16">
        <v>7</v>
      </c>
      <c r="AH34" s="16">
        <v>1</v>
      </c>
      <c r="AI34" s="16">
        <v>22</v>
      </c>
      <c r="AJ34" s="16">
        <v>255</v>
      </c>
      <c r="AK34" s="16">
        <v>9</v>
      </c>
      <c r="AL34" s="16">
        <v>560</v>
      </c>
    </row>
    <row r="35" spans="2:38" ht="13.15" x14ac:dyDescent="0.25">
      <c r="B35" s="289"/>
      <c r="C35" s="15"/>
      <c r="D35" s="15"/>
      <c r="E35" s="25"/>
      <c r="F35" s="15"/>
      <c r="G35" s="15"/>
      <c r="H35" s="15"/>
      <c r="I35" s="15"/>
      <c r="L35" s="300" t="s">
        <v>190</v>
      </c>
      <c r="M35" s="121">
        <f t="shared" ref="M35:M41" si="24">AA35</f>
        <v>7</v>
      </c>
      <c r="N35" s="223">
        <f t="shared" si="13"/>
        <v>1091</v>
      </c>
      <c r="O35" s="121">
        <f t="shared" si="14"/>
        <v>78</v>
      </c>
      <c r="P35" s="223">
        <f t="shared" si="15"/>
        <v>78</v>
      </c>
      <c r="Q35" s="121">
        <f t="shared" si="16"/>
        <v>0</v>
      </c>
      <c r="R35" s="206">
        <f t="shared" si="17"/>
        <v>27</v>
      </c>
      <c r="S35" s="121">
        <f t="shared" si="18"/>
        <v>19</v>
      </c>
      <c r="T35" s="223">
        <f t="shared" si="19"/>
        <v>9</v>
      </c>
      <c r="U35" s="121">
        <f t="shared" si="20"/>
        <v>177</v>
      </c>
      <c r="V35" s="206">
        <f t="shared" si="21"/>
        <v>718</v>
      </c>
      <c r="W35" s="122">
        <f t="shared" si="22"/>
        <v>26</v>
      </c>
      <c r="X35" s="204">
        <f t="shared" si="23"/>
        <v>2230</v>
      </c>
      <c r="Z35" s="16" t="s">
        <v>220</v>
      </c>
      <c r="AA35" s="16">
        <v>7</v>
      </c>
      <c r="AB35" s="16">
        <v>1091</v>
      </c>
      <c r="AC35" s="16">
        <v>78</v>
      </c>
      <c r="AD35" s="16">
        <v>78</v>
      </c>
      <c r="AE35" s="16">
        <v>0</v>
      </c>
      <c r="AF35" s="16">
        <v>27</v>
      </c>
      <c r="AG35" s="16">
        <v>19</v>
      </c>
      <c r="AH35" s="16">
        <v>9</v>
      </c>
      <c r="AI35" s="16">
        <v>177</v>
      </c>
      <c r="AJ35" s="16">
        <v>718</v>
      </c>
      <c r="AK35" s="16">
        <v>26</v>
      </c>
      <c r="AL35" s="16">
        <v>2230</v>
      </c>
    </row>
    <row r="36" spans="2:38" ht="13.15" x14ac:dyDescent="0.25">
      <c r="B36" s="289"/>
      <c r="C36" s="15"/>
      <c r="D36" s="15"/>
      <c r="E36" s="25"/>
      <c r="F36" s="15"/>
      <c r="G36" s="15"/>
      <c r="H36" s="15"/>
      <c r="I36" s="15"/>
      <c r="L36" s="300" t="s">
        <v>191</v>
      </c>
      <c r="M36" s="121">
        <f t="shared" si="24"/>
        <v>9</v>
      </c>
      <c r="N36" s="223">
        <f t="shared" si="13"/>
        <v>84</v>
      </c>
      <c r="O36" s="121">
        <f t="shared" si="14"/>
        <v>1671</v>
      </c>
      <c r="P36" s="223">
        <f t="shared" si="15"/>
        <v>228</v>
      </c>
      <c r="Q36" s="121">
        <f t="shared" si="16"/>
        <v>7</v>
      </c>
      <c r="R36" s="206">
        <f t="shared" si="17"/>
        <v>87</v>
      </c>
      <c r="S36" s="121">
        <f t="shared" si="18"/>
        <v>174</v>
      </c>
      <c r="T36" s="223">
        <f t="shared" si="19"/>
        <v>76</v>
      </c>
      <c r="U36" s="121">
        <f t="shared" si="20"/>
        <v>245</v>
      </c>
      <c r="V36" s="206">
        <f t="shared" si="21"/>
        <v>3165</v>
      </c>
      <c r="W36" s="122">
        <f t="shared" si="22"/>
        <v>55</v>
      </c>
      <c r="X36" s="204">
        <f t="shared" si="23"/>
        <v>5801</v>
      </c>
      <c r="Z36" s="16" t="s">
        <v>221</v>
      </c>
      <c r="AA36" s="16">
        <v>9</v>
      </c>
      <c r="AB36" s="16">
        <v>84</v>
      </c>
      <c r="AC36" s="16">
        <v>1671</v>
      </c>
      <c r="AD36" s="16">
        <v>228</v>
      </c>
      <c r="AE36" s="16">
        <v>7</v>
      </c>
      <c r="AF36" s="16">
        <v>87</v>
      </c>
      <c r="AG36" s="16">
        <v>174</v>
      </c>
      <c r="AH36" s="16">
        <v>76</v>
      </c>
      <c r="AI36" s="16">
        <v>245</v>
      </c>
      <c r="AJ36" s="16">
        <v>3165</v>
      </c>
      <c r="AK36" s="16">
        <v>55</v>
      </c>
      <c r="AL36" s="16">
        <v>5801</v>
      </c>
    </row>
    <row r="37" spans="2:38" ht="13.15" x14ac:dyDescent="0.25">
      <c r="B37" s="289"/>
      <c r="C37" s="15"/>
      <c r="D37" s="15"/>
      <c r="E37" s="25"/>
      <c r="F37" s="15"/>
      <c r="G37" s="15"/>
      <c r="H37" s="15"/>
      <c r="I37" s="15"/>
      <c r="L37" s="300" t="s">
        <v>192</v>
      </c>
      <c r="M37" s="121">
        <f t="shared" si="24"/>
        <v>15</v>
      </c>
      <c r="N37" s="223">
        <f t="shared" si="13"/>
        <v>71</v>
      </c>
      <c r="O37" s="121">
        <f t="shared" si="14"/>
        <v>128</v>
      </c>
      <c r="P37" s="223">
        <f t="shared" si="15"/>
        <v>5519</v>
      </c>
      <c r="Q37" s="121">
        <f t="shared" si="16"/>
        <v>0</v>
      </c>
      <c r="R37" s="206">
        <f t="shared" si="17"/>
        <v>113</v>
      </c>
      <c r="S37" s="121">
        <f t="shared" si="18"/>
        <v>854</v>
      </c>
      <c r="T37" s="223">
        <f t="shared" si="19"/>
        <v>358</v>
      </c>
      <c r="U37" s="121">
        <f t="shared" si="20"/>
        <v>49</v>
      </c>
      <c r="V37" s="206">
        <f t="shared" si="21"/>
        <v>2634</v>
      </c>
      <c r="W37" s="122">
        <f t="shared" si="22"/>
        <v>87</v>
      </c>
      <c r="X37" s="204">
        <f t="shared" si="23"/>
        <v>9828</v>
      </c>
      <c r="Z37" s="16" t="s">
        <v>210</v>
      </c>
      <c r="AA37" s="16">
        <v>15</v>
      </c>
      <c r="AB37" s="16">
        <v>71</v>
      </c>
      <c r="AC37" s="16">
        <v>128</v>
      </c>
      <c r="AD37" s="16">
        <v>5519</v>
      </c>
      <c r="AE37" s="16">
        <v>0</v>
      </c>
      <c r="AF37" s="16">
        <v>113</v>
      </c>
      <c r="AG37" s="16">
        <v>854</v>
      </c>
      <c r="AH37" s="16">
        <v>358</v>
      </c>
      <c r="AI37" s="16">
        <v>49</v>
      </c>
      <c r="AJ37" s="16">
        <v>2634</v>
      </c>
      <c r="AK37" s="16">
        <v>87</v>
      </c>
      <c r="AL37" s="16">
        <v>9828</v>
      </c>
    </row>
    <row r="38" spans="2:38" ht="13.15" x14ac:dyDescent="0.25">
      <c r="B38" s="289"/>
      <c r="C38" s="15"/>
      <c r="D38" s="15"/>
      <c r="E38" s="25"/>
      <c r="F38" s="15"/>
      <c r="G38" s="15"/>
      <c r="H38" s="15"/>
      <c r="I38" s="15"/>
      <c r="L38" s="300" t="s">
        <v>193</v>
      </c>
      <c r="M38" s="121">
        <f t="shared" si="24"/>
        <v>1</v>
      </c>
      <c r="N38" s="223">
        <f t="shared" si="13"/>
        <v>0</v>
      </c>
      <c r="O38" s="121">
        <f t="shared" si="14"/>
        <v>10</v>
      </c>
      <c r="P38" s="223">
        <f t="shared" si="15"/>
        <v>14</v>
      </c>
      <c r="Q38" s="121">
        <f t="shared" si="16"/>
        <v>31</v>
      </c>
      <c r="R38" s="206">
        <f t="shared" si="17"/>
        <v>2</v>
      </c>
      <c r="S38" s="121">
        <f t="shared" si="18"/>
        <v>3</v>
      </c>
      <c r="T38" s="223">
        <f t="shared" si="19"/>
        <v>3</v>
      </c>
      <c r="U38" s="121">
        <f t="shared" si="20"/>
        <v>3</v>
      </c>
      <c r="V38" s="206">
        <f t="shared" si="21"/>
        <v>151</v>
      </c>
      <c r="W38" s="122">
        <f t="shared" si="22"/>
        <v>0</v>
      </c>
      <c r="X38" s="204">
        <f t="shared" si="23"/>
        <v>218</v>
      </c>
      <c r="Z38" s="16" t="s">
        <v>222</v>
      </c>
      <c r="AA38" s="16">
        <v>1</v>
      </c>
      <c r="AB38" s="16">
        <v>0</v>
      </c>
      <c r="AC38" s="16">
        <v>10</v>
      </c>
      <c r="AD38" s="16">
        <v>14</v>
      </c>
      <c r="AE38" s="16">
        <v>31</v>
      </c>
      <c r="AF38" s="16">
        <v>2</v>
      </c>
      <c r="AG38" s="16">
        <v>3</v>
      </c>
      <c r="AH38" s="16">
        <v>3</v>
      </c>
      <c r="AI38" s="16">
        <v>3</v>
      </c>
      <c r="AJ38" s="16">
        <v>151</v>
      </c>
      <c r="AK38" s="16">
        <v>0</v>
      </c>
      <c r="AL38" s="16">
        <v>218</v>
      </c>
    </row>
    <row r="39" spans="2:38" ht="13.15" x14ac:dyDescent="0.25">
      <c r="B39" s="289"/>
      <c r="C39" s="15"/>
      <c r="D39" s="15"/>
      <c r="E39" s="25"/>
      <c r="F39" s="15"/>
      <c r="G39" s="15"/>
      <c r="H39" s="15"/>
      <c r="I39" s="15"/>
      <c r="L39" s="300" t="s">
        <v>194</v>
      </c>
      <c r="M39" s="121">
        <f t="shared" si="24"/>
        <v>2</v>
      </c>
      <c r="N39" s="223">
        <f t="shared" si="13"/>
        <v>24</v>
      </c>
      <c r="O39" s="121">
        <f t="shared" si="14"/>
        <v>61</v>
      </c>
      <c r="P39" s="223">
        <f t="shared" si="15"/>
        <v>103</v>
      </c>
      <c r="Q39" s="121">
        <f t="shared" si="16"/>
        <v>1</v>
      </c>
      <c r="R39" s="206">
        <f t="shared" si="17"/>
        <v>559</v>
      </c>
      <c r="S39" s="121">
        <f t="shared" si="18"/>
        <v>153</v>
      </c>
      <c r="T39" s="223">
        <f t="shared" si="19"/>
        <v>121</v>
      </c>
      <c r="U39" s="121">
        <f t="shared" si="20"/>
        <v>27</v>
      </c>
      <c r="V39" s="206">
        <f t="shared" si="21"/>
        <v>2721</v>
      </c>
      <c r="W39" s="122">
        <f t="shared" si="22"/>
        <v>16</v>
      </c>
      <c r="X39" s="204">
        <f t="shared" si="23"/>
        <v>3788</v>
      </c>
      <c r="Z39" s="16" t="s">
        <v>223</v>
      </c>
      <c r="AA39" s="16">
        <v>2</v>
      </c>
      <c r="AB39" s="16">
        <v>24</v>
      </c>
      <c r="AC39" s="16">
        <v>61</v>
      </c>
      <c r="AD39" s="16">
        <v>103</v>
      </c>
      <c r="AE39" s="16">
        <v>1</v>
      </c>
      <c r="AF39" s="16">
        <v>559</v>
      </c>
      <c r="AG39" s="16">
        <v>153</v>
      </c>
      <c r="AH39" s="16">
        <v>121</v>
      </c>
      <c r="AI39" s="16">
        <v>27</v>
      </c>
      <c r="AJ39" s="16">
        <v>2721</v>
      </c>
      <c r="AK39" s="16">
        <v>16</v>
      </c>
      <c r="AL39" s="16">
        <v>3788</v>
      </c>
    </row>
    <row r="40" spans="2:38" ht="13.8" thickBot="1" x14ac:dyDescent="0.3">
      <c r="B40" s="289"/>
      <c r="C40" s="15"/>
      <c r="D40" s="15"/>
      <c r="E40" s="25"/>
      <c r="F40" s="15"/>
      <c r="G40" s="15"/>
      <c r="H40" s="15"/>
      <c r="I40" s="15"/>
      <c r="L40" s="301" t="s">
        <v>30</v>
      </c>
      <c r="M40" s="302">
        <f t="shared" si="24"/>
        <v>0</v>
      </c>
      <c r="N40" s="203">
        <f t="shared" si="13"/>
        <v>0</v>
      </c>
      <c r="O40" s="123">
        <f t="shared" si="14"/>
        <v>0</v>
      </c>
      <c r="P40" s="203">
        <f t="shared" si="15"/>
        <v>0</v>
      </c>
      <c r="Q40" s="123">
        <f t="shared" si="16"/>
        <v>0</v>
      </c>
      <c r="R40" s="207">
        <f t="shared" si="17"/>
        <v>0</v>
      </c>
      <c r="S40" s="123">
        <f t="shared" si="18"/>
        <v>0</v>
      </c>
      <c r="T40" s="203">
        <f t="shared" si="19"/>
        <v>0</v>
      </c>
      <c r="U40" s="123">
        <f t="shared" si="20"/>
        <v>0</v>
      </c>
      <c r="V40" s="207">
        <f t="shared" si="21"/>
        <v>2</v>
      </c>
      <c r="W40" s="124">
        <f t="shared" si="22"/>
        <v>0</v>
      </c>
      <c r="X40" s="209">
        <f t="shared" si="23"/>
        <v>2</v>
      </c>
      <c r="Z40" s="16" t="s">
        <v>224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2</v>
      </c>
      <c r="AK40" s="16">
        <v>0</v>
      </c>
      <c r="AL40" s="16">
        <v>2</v>
      </c>
    </row>
    <row r="41" spans="2:38" ht="13.15" x14ac:dyDescent="0.25">
      <c r="B41" s="289"/>
      <c r="C41" s="15"/>
      <c r="D41" s="15"/>
      <c r="E41" s="25"/>
      <c r="F41" s="15"/>
      <c r="G41" s="15"/>
      <c r="H41" s="15"/>
      <c r="I41" s="15"/>
      <c r="L41" s="303" t="s">
        <v>148</v>
      </c>
      <c r="M41" s="126">
        <f t="shared" si="24"/>
        <v>255</v>
      </c>
      <c r="N41" s="204">
        <f t="shared" si="13"/>
        <v>1282</v>
      </c>
      <c r="O41" s="126">
        <f t="shared" si="14"/>
        <v>1955</v>
      </c>
      <c r="P41" s="204">
        <f t="shared" si="15"/>
        <v>5963</v>
      </c>
      <c r="Q41" s="126">
        <f t="shared" si="16"/>
        <v>43</v>
      </c>
      <c r="R41" s="208">
        <f t="shared" si="17"/>
        <v>789</v>
      </c>
      <c r="S41" s="126">
        <f t="shared" si="18"/>
        <v>1210</v>
      </c>
      <c r="T41" s="204">
        <f t="shared" si="19"/>
        <v>568</v>
      </c>
      <c r="U41" s="126">
        <f t="shared" si="20"/>
        <v>523</v>
      </c>
      <c r="V41" s="208">
        <f t="shared" si="21"/>
        <v>9646</v>
      </c>
      <c r="W41" s="127">
        <f t="shared" si="22"/>
        <v>193</v>
      </c>
      <c r="X41" s="204">
        <f t="shared" si="23"/>
        <v>22427</v>
      </c>
      <c r="Z41" s="16" t="s">
        <v>199</v>
      </c>
      <c r="AA41" s="16">
        <v>255</v>
      </c>
      <c r="AB41" s="16">
        <v>1282</v>
      </c>
      <c r="AC41" s="16">
        <v>1955</v>
      </c>
      <c r="AD41" s="16">
        <v>5963</v>
      </c>
      <c r="AE41" s="16">
        <v>43</v>
      </c>
      <c r="AF41" s="16">
        <v>789</v>
      </c>
      <c r="AG41" s="16">
        <v>1210</v>
      </c>
      <c r="AH41" s="16">
        <v>568</v>
      </c>
      <c r="AI41" s="16">
        <v>523</v>
      </c>
      <c r="AJ41" s="16">
        <v>9646</v>
      </c>
      <c r="AK41" s="16">
        <v>193</v>
      </c>
      <c r="AL41" s="16">
        <v>22427</v>
      </c>
    </row>
    <row r="42" spans="2:38" ht="13.15" x14ac:dyDescent="0.25">
      <c r="B42" s="289"/>
      <c r="C42" s="15"/>
      <c r="D42" s="15"/>
      <c r="E42" s="25"/>
      <c r="F42" s="15"/>
      <c r="G42" s="15"/>
      <c r="H42" s="15"/>
      <c r="I42" s="15"/>
    </row>
    <row r="43" spans="2:38" ht="13.15" x14ac:dyDescent="0.25">
      <c r="B43" s="289"/>
      <c r="C43" s="15"/>
      <c r="D43" s="15"/>
      <c r="E43" s="25"/>
      <c r="F43" s="15"/>
      <c r="G43" s="15"/>
      <c r="H43" s="15"/>
      <c r="I43" s="15"/>
    </row>
    <row r="44" spans="2:38" ht="13.15" x14ac:dyDescent="0.25">
      <c r="B44" s="289"/>
      <c r="C44" s="15"/>
      <c r="D44" s="15"/>
      <c r="E44" s="25"/>
      <c r="F44" s="15"/>
      <c r="G44" s="15"/>
      <c r="H44" s="15"/>
      <c r="I44" s="15"/>
    </row>
    <row r="45" spans="2:38" s="24" customFormat="1" ht="13.15" x14ac:dyDescent="0.25">
      <c r="B45" s="304"/>
      <c r="C45" s="47"/>
      <c r="D45" s="47"/>
      <c r="E45" s="48"/>
      <c r="F45" s="47"/>
      <c r="G45" s="47"/>
      <c r="H45" s="47"/>
      <c r="I45" s="47"/>
    </row>
    <row r="47" spans="2:38" ht="13.15" x14ac:dyDescent="0.25">
      <c r="B47" s="32" t="s">
        <v>128</v>
      </c>
      <c r="C47" s="340">
        <v>40490</v>
      </c>
      <c r="D47" s="340"/>
    </row>
    <row r="48" spans="2:38" ht="45.7" thickBot="1" x14ac:dyDescent="0.25">
      <c r="B48" s="148"/>
      <c r="C48" s="341" t="s">
        <v>129</v>
      </c>
      <c r="D48" s="342"/>
      <c r="E48" s="343"/>
      <c r="F48" s="285" t="s">
        <v>15</v>
      </c>
      <c r="G48" s="344" t="s">
        <v>130</v>
      </c>
      <c r="H48" s="345"/>
      <c r="I48" s="284" t="s">
        <v>131</v>
      </c>
    </row>
    <row r="49" spans="2:21" ht="13.15" x14ac:dyDescent="0.25">
      <c r="B49" s="286" t="s">
        <v>226</v>
      </c>
      <c r="C49" s="2" t="s">
        <v>133</v>
      </c>
      <c r="D49" s="3" t="s">
        <v>134</v>
      </c>
      <c r="E49" s="14" t="s">
        <v>135</v>
      </c>
      <c r="F49" s="161" t="s">
        <v>133</v>
      </c>
      <c r="G49" s="162" t="s">
        <v>133</v>
      </c>
      <c r="H49" s="163" t="s">
        <v>134</v>
      </c>
      <c r="I49" s="3" t="s">
        <v>133</v>
      </c>
      <c r="U49" s="100"/>
    </row>
    <row r="50" spans="2:21" ht="13.15" x14ac:dyDescent="0.25">
      <c r="B50" s="287" t="s">
        <v>227</v>
      </c>
      <c r="C50" s="74">
        <v>21587</v>
      </c>
      <c r="D50" s="60">
        <v>22.3</v>
      </c>
      <c r="E50" s="57">
        <v>-1</v>
      </c>
      <c r="F50" s="191">
        <v>5523</v>
      </c>
      <c r="G50" s="165">
        <v>7595</v>
      </c>
      <c r="H50" s="192">
        <v>34.5</v>
      </c>
      <c r="I50" s="11">
        <v>35</v>
      </c>
      <c r="U50" s="100"/>
    </row>
    <row r="51" spans="2:21" ht="13.15" x14ac:dyDescent="0.25">
      <c r="B51" s="244" t="s">
        <v>228</v>
      </c>
      <c r="C51" s="75">
        <v>5190</v>
      </c>
      <c r="D51" s="61">
        <v>5.4</v>
      </c>
      <c r="E51" s="58">
        <v>0.4</v>
      </c>
      <c r="F51" s="158">
        <v>2691</v>
      </c>
      <c r="G51" s="153">
        <v>3645</v>
      </c>
      <c r="H51" s="159">
        <v>16.5</v>
      </c>
      <c r="I51" s="12">
        <v>70</v>
      </c>
      <c r="U51" s="100"/>
    </row>
    <row r="52" spans="2:21" ht="13.15" x14ac:dyDescent="0.25">
      <c r="B52" s="244" t="s">
        <v>229</v>
      </c>
      <c r="C52" s="75">
        <v>20800</v>
      </c>
      <c r="D52" s="61">
        <v>21.5</v>
      </c>
      <c r="E52" s="58">
        <v>0.6</v>
      </c>
      <c r="F52" s="158">
        <v>4941</v>
      </c>
      <c r="G52" s="153">
        <v>6664</v>
      </c>
      <c r="H52" s="159">
        <v>30.2</v>
      </c>
      <c r="I52" s="81">
        <v>32</v>
      </c>
      <c r="U52" s="100"/>
    </row>
    <row r="53" spans="2:21" ht="13.15" x14ac:dyDescent="0.25">
      <c r="B53" s="244" t="s">
        <v>230</v>
      </c>
      <c r="C53" s="75">
        <v>40115</v>
      </c>
      <c r="D53" s="61">
        <v>41.5</v>
      </c>
      <c r="E53" s="58">
        <v>0.2</v>
      </c>
      <c r="F53" s="158">
        <v>1145</v>
      </c>
      <c r="G53" s="153">
        <v>1237</v>
      </c>
      <c r="H53" s="159">
        <v>5.6</v>
      </c>
      <c r="I53" s="12">
        <v>3</v>
      </c>
      <c r="U53" s="100"/>
    </row>
    <row r="54" spans="2:21" ht="13.8" thickBot="1" x14ac:dyDescent="0.3">
      <c r="B54" s="288" t="s">
        <v>194</v>
      </c>
      <c r="C54" s="76">
        <v>9078</v>
      </c>
      <c r="D54" s="62">
        <v>9.4</v>
      </c>
      <c r="E54" s="59">
        <v>-0.2</v>
      </c>
      <c r="F54" s="193">
        <v>2578</v>
      </c>
      <c r="G54" s="170">
        <v>2899</v>
      </c>
      <c r="H54" s="174">
        <v>13.2</v>
      </c>
      <c r="I54" s="102">
        <v>32</v>
      </c>
      <c r="U54" s="100"/>
    </row>
    <row r="55" spans="2:21" ht="13.15" x14ac:dyDescent="0.25">
      <c r="B55" s="244" t="s">
        <v>8</v>
      </c>
      <c r="C55" s="77">
        <v>96770</v>
      </c>
      <c r="D55" s="55">
        <v>100</v>
      </c>
      <c r="E55" s="56">
        <v>0</v>
      </c>
      <c r="F55" s="157">
        <v>16878</v>
      </c>
      <c r="G55" s="137">
        <v>22040</v>
      </c>
      <c r="H55" s="160">
        <v>100</v>
      </c>
      <c r="I55" s="101">
        <v>23</v>
      </c>
      <c r="U55" s="100"/>
    </row>
    <row r="56" spans="2:21" ht="24.9" customHeight="1" thickBot="1" x14ac:dyDescent="0.3">
      <c r="B56" s="243" t="s">
        <v>30</v>
      </c>
      <c r="C56" s="76">
        <v>1674</v>
      </c>
      <c r="D56" s="62" t="s">
        <v>118</v>
      </c>
      <c r="E56" s="59" t="s">
        <v>118</v>
      </c>
      <c r="F56" s="193">
        <v>315</v>
      </c>
      <c r="G56" s="170">
        <v>387</v>
      </c>
      <c r="H56" s="174" t="s">
        <v>118</v>
      </c>
      <c r="I56" s="13">
        <v>23</v>
      </c>
    </row>
    <row r="57" spans="2:21" ht="13.15" x14ac:dyDescent="0.25">
      <c r="B57" s="244" t="s">
        <v>148</v>
      </c>
      <c r="C57" s="77">
        <v>98444</v>
      </c>
      <c r="D57" s="55" t="s">
        <v>118</v>
      </c>
      <c r="E57" s="56" t="s">
        <v>118</v>
      </c>
      <c r="F57" s="157">
        <v>17193</v>
      </c>
      <c r="G57" s="137">
        <v>22427</v>
      </c>
      <c r="H57" s="160" t="s">
        <v>118</v>
      </c>
      <c r="I57" s="101">
        <v>23</v>
      </c>
    </row>
    <row r="59" spans="2:21" x14ac:dyDescent="0.2">
      <c r="B59" s="46"/>
    </row>
    <row r="62" spans="2:21" s="24" customFormat="1" x14ac:dyDescent="0.25"/>
    <row r="65" spans="2:42" ht="13.15" x14ac:dyDescent="0.25">
      <c r="B65" s="32" t="s">
        <v>128</v>
      </c>
      <c r="C65" s="340">
        <v>40490</v>
      </c>
      <c r="D65" s="340"/>
    </row>
    <row r="66" spans="2:42" x14ac:dyDescent="0.25">
      <c r="B66" t="s">
        <v>231</v>
      </c>
    </row>
    <row r="67" spans="2:42" ht="45.7" thickBot="1" x14ac:dyDescent="0.25">
      <c r="B67" s="148"/>
      <c r="C67" s="341" t="s">
        <v>129</v>
      </c>
      <c r="D67" s="342"/>
      <c r="E67" s="343"/>
      <c r="F67" s="285" t="s">
        <v>15</v>
      </c>
      <c r="G67" s="344" t="s">
        <v>130</v>
      </c>
      <c r="H67" s="345"/>
      <c r="I67" s="284" t="s">
        <v>131</v>
      </c>
    </row>
    <row r="68" spans="2:42" ht="23.2" x14ac:dyDescent="0.25">
      <c r="B68" s="286" t="s">
        <v>232</v>
      </c>
      <c r="C68" s="2" t="s">
        <v>133</v>
      </c>
      <c r="D68" s="3" t="s">
        <v>134</v>
      </c>
      <c r="E68" s="14" t="s">
        <v>135</v>
      </c>
      <c r="F68" s="161" t="s">
        <v>133</v>
      </c>
      <c r="G68" s="162" t="s">
        <v>133</v>
      </c>
      <c r="H68" s="163" t="s">
        <v>134</v>
      </c>
      <c r="I68" s="3" t="s">
        <v>133</v>
      </c>
    </row>
    <row r="69" spans="2:42" ht="13.15" x14ac:dyDescent="0.25">
      <c r="B69" s="287">
        <v>-30</v>
      </c>
      <c r="C69" s="67">
        <v>10757</v>
      </c>
      <c r="D69" s="60">
        <v>24.6</v>
      </c>
      <c r="E69" s="26">
        <v>2.2000000000000002</v>
      </c>
      <c r="F69" s="191">
        <v>692</v>
      </c>
      <c r="G69" s="165">
        <v>832</v>
      </c>
      <c r="H69" s="192">
        <v>6.3</v>
      </c>
      <c r="I69" s="11">
        <v>8</v>
      </c>
      <c r="J69" s="103"/>
    </row>
    <row r="70" spans="2:42" ht="13.15" x14ac:dyDescent="0.25">
      <c r="B70" s="244">
        <v>40</v>
      </c>
      <c r="C70" s="68">
        <v>16159</v>
      </c>
      <c r="D70" s="61">
        <v>36.9</v>
      </c>
      <c r="E70" s="71">
        <v>-0.5</v>
      </c>
      <c r="F70" s="158">
        <v>2517</v>
      </c>
      <c r="G70" s="153">
        <v>3137</v>
      </c>
      <c r="H70" s="159">
        <v>23.6</v>
      </c>
      <c r="I70" s="12">
        <v>19</v>
      </c>
      <c r="J70" s="103"/>
    </row>
    <row r="71" spans="2:42" ht="13.15" x14ac:dyDescent="0.25">
      <c r="B71" s="244">
        <v>50</v>
      </c>
      <c r="C71" s="68">
        <v>8634</v>
      </c>
      <c r="D71" s="61">
        <v>19.7</v>
      </c>
      <c r="E71" s="71">
        <v>-1.3</v>
      </c>
      <c r="F71" s="158">
        <v>2602</v>
      </c>
      <c r="G71" s="153">
        <v>3383</v>
      </c>
      <c r="H71" s="159">
        <v>25.5</v>
      </c>
      <c r="I71" s="12">
        <v>39</v>
      </c>
      <c r="J71" s="103"/>
    </row>
    <row r="72" spans="2:42" ht="13.15" x14ac:dyDescent="0.25">
      <c r="B72" s="244">
        <v>60</v>
      </c>
      <c r="C72" s="68">
        <v>3261</v>
      </c>
      <c r="D72" s="61">
        <v>7.4</v>
      </c>
      <c r="E72" s="71">
        <v>-0.1</v>
      </c>
      <c r="F72" s="158">
        <v>1336</v>
      </c>
      <c r="G72" s="153">
        <v>1951</v>
      </c>
      <c r="H72" s="159">
        <v>14.7</v>
      </c>
      <c r="I72" s="12">
        <v>60</v>
      </c>
      <c r="J72" s="103"/>
    </row>
    <row r="73" spans="2:42" ht="13.15" x14ac:dyDescent="0.25">
      <c r="B73" s="244">
        <v>70</v>
      </c>
      <c r="C73" s="68">
        <v>435</v>
      </c>
      <c r="D73" s="61">
        <v>1</v>
      </c>
      <c r="E73" s="71">
        <v>-0.1</v>
      </c>
      <c r="F73" s="158">
        <v>152</v>
      </c>
      <c r="G73" s="153">
        <v>203</v>
      </c>
      <c r="H73" s="159">
        <v>1.5</v>
      </c>
      <c r="I73" s="12">
        <v>47</v>
      </c>
      <c r="J73" s="103"/>
      <c r="K73" s="4" t="s">
        <v>233</v>
      </c>
    </row>
    <row r="74" spans="2:42" ht="13.15" x14ac:dyDescent="0.25">
      <c r="B74" s="244">
        <v>80</v>
      </c>
      <c r="C74" s="68">
        <v>3519</v>
      </c>
      <c r="D74" s="61">
        <v>8</v>
      </c>
      <c r="E74" s="71">
        <v>-0.6</v>
      </c>
      <c r="F74" s="158">
        <v>1918</v>
      </c>
      <c r="G74" s="153">
        <v>2890</v>
      </c>
      <c r="H74" s="159">
        <v>21.8</v>
      </c>
      <c r="I74" s="12">
        <v>82</v>
      </c>
      <c r="J74" s="103"/>
    </row>
    <row r="75" spans="2:42" ht="13.15" x14ac:dyDescent="0.25">
      <c r="B75" s="244">
        <v>100</v>
      </c>
      <c r="C75" s="68">
        <v>821</v>
      </c>
      <c r="D75" s="61">
        <v>1.9</v>
      </c>
      <c r="E75" s="71">
        <v>0.2</v>
      </c>
      <c r="F75" s="158">
        <v>435</v>
      </c>
      <c r="G75" s="153">
        <v>718</v>
      </c>
      <c r="H75" s="159">
        <v>5.4</v>
      </c>
      <c r="I75" s="12">
        <v>87</v>
      </c>
      <c r="J75" s="103"/>
    </row>
    <row r="76" spans="2:42" ht="13.15" x14ac:dyDescent="0.25">
      <c r="B76" s="244">
        <v>120</v>
      </c>
      <c r="C76" s="68">
        <v>152</v>
      </c>
      <c r="D76" s="61">
        <v>0.3</v>
      </c>
      <c r="E76" s="71">
        <v>0.1</v>
      </c>
      <c r="F76" s="158">
        <v>77</v>
      </c>
      <c r="G76" s="153">
        <v>126</v>
      </c>
      <c r="H76" s="159">
        <v>0.9</v>
      </c>
      <c r="I76" s="12">
        <v>83</v>
      </c>
      <c r="J76" s="103"/>
    </row>
    <row r="77" spans="2:42" ht="13.8" thickBot="1" x14ac:dyDescent="0.3">
      <c r="B77" s="288" t="s">
        <v>55</v>
      </c>
      <c r="C77" s="69">
        <v>57</v>
      </c>
      <c r="D77" s="62">
        <v>0.1</v>
      </c>
      <c r="E77" s="72">
        <v>0</v>
      </c>
      <c r="F77" s="193">
        <v>28</v>
      </c>
      <c r="G77" s="170">
        <v>37</v>
      </c>
      <c r="H77" s="174">
        <v>0.3</v>
      </c>
      <c r="I77" s="13">
        <v>65</v>
      </c>
      <c r="J77" s="103"/>
    </row>
    <row r="78" spans="2:42" ht="24.9" customHeight="1" x14ac:dyDescent="0.25">
      <c r="B78" s="244" t="s">
        <v>8</v>
      </c>
      <c r="C78" s="70">
        <v>43795</v>
      </c>
      <c r="D78" s="55">
        <v>100</v>
      </c>
      <c r="E78" s="73">
        <v>0</v>
      </c>
      <c r="F78" s="157">
        <v>9757</v>
      </c>
      <c r="G78" s="137">
        <v>13277</v>
      </c>
      <c r="H78" s="160">
        <v>100</v>
      </c>
      <c r="I78" s="101">
        <v>30</v>
      </c>
    </row>
    <row r="79" spans="2:42" ht="13.8" thickBot="1" x14ac:dyDescent="0.3">
      <c r="B79" s="243" t="s">
        <v>30</v>
      </c>
      <c r="C79" s="69">
        <v>54649</v>
      </c>
      <c r="D79" s="62" t="s">
        <v>118</v>
      </c>
      <c r="E79" s="72" t="s">
        <v>118</v>
      </c>
      <c r="F79" s="193">
        <v>7436</v>
      </c>
      <c r="G79" s="170">
        <v>9150</v>
      </c>
      <c r="H79" s="174" t="s">
        <v>118</v>
      </c>
      <c r="I79" s="102">
        <v>17</v>
      </c>
    </row>
    <row r="80" spans="2:42" ht="13.15" x14ac:dyDescent="0.25">
      <c r="B80" s="244" t="s">
        <v>148</v>
      </c>
      <c r="C80" s="70">
        <v>98444</v>
      </c>
      <c r="D80" s="55" t="s">
        <v>118</v>
      </c>
      <c r="E80" s="73" t="s">
        <v>118</v>
      </c>
      <c r="F80" s="157">
        <v>17193</v>
      </c>
      <c r="G80" s="137">
        <v>22427</v>
      </c>
      <c r="H80" s="160" t="s">
        <v>118</v>
      </c>
      <c r="I80" s="101">
        <v>23</v>
      </c>
      <c r="AN80" s="32" t="s">
        <v>128</v>
      </c>
      <c r="AO80" s="340">
        <v>40490</v>
      </c>
      <c r="AP80" s="340"/>
    </row>
    <row r="81" spans="2:54" x14ac:dyDescent="0.25">
      <c r="AN81" s="305" t="s">
        <v>196</v>
      </c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41"/>
    </row>
    <row r="82" spans="2:54" x14ac:dyDescent="0.2">
      <c r="B82" s="46"/>
      <c r="AN82" s="306"/>
      <c r="AO82" s="358" t="s">
        <v>234</v>
      </c>
      <c r="AP82" s="352"/>
      <c r="AQ82" s="352"/>
      <c r="AR82" s="352"/>
      <c r="AS82" s="352"/>
      <c r="AT82" s="352"/>
      <c r="AU82" s="352"/>
      <c r="AV82" s="352"/>
      <c r="AW82" s="352"/>
      <c r="AX82" s="352"/>
      <c r="AY82" s="352"/>
      <c r="AZ82" s="352"/>
      <c r="BA82" s="352"/>
      <c r="BB82" s="352"/>
    </row>
    <row r="83" spans="2:54" ht="19.600000000000001" customHeight="1" x14ac:dyDescent="0.2">
      <c r="AN83" s="350" t="s">
        <v>235</v>
      </c>
      <c r="AO83" s="18"/>
      <c r="AP83" s="291"/>
      <c r="AQ83" s="128"/>
      <c r="AR83" s="291"/>
      <c r="AS83" s="128"/>
      <c r="AT83" s="291"/>
      <c r="AU83" s="128"/>
      <c r="AV83" s="292"/>
      <c r="AW83" s="128"/>
      <c r="AX83" s="291"/>
      <c r="AY83" s="128"/>
      <c r="AZ83" s="292"/>
      <c r="BA83" s="346" t="s">
        <v>236</v>
      </c>
      <c r="BB83" s="141"/>
    </row>
    <row r="84" spans="2:54" ht="15.05" customHeight="1" thickBot="1" x14ac:dyDescent="0.25">
      <c r="AN84" s="351"/>
      <c r="AO84" s="128">
        <v>-30</v>
      </c>
      <c r="AP84" s="295">
        <v>40</v>
      </c>
      <c r="AQ84" s="294">
        <v>50</v>
      </c>
      <c r="AR84" s="296">
        <v>60</v>
      </c>
      <c r="AS84" s="294">
        <v>70</v>
      </c>
      <c r="AT84" s="295">
        <v>80</v>
      </c>
      <c r="AU84" s="294">
        <v>100</v>
      </c>
      <c r="AV84" s="297">
        <v>120</v>
      </c>
      <c r="AW84" s="290" t="s">
        <v>203</v>
      </c>
      <c r="AX84" s="296" t="s">
        <v>204</v>
      </c>
      <c r="AY84" s="298" t="s">
        <v>205</v>
      </c>
      <c r="AZ84" s="299" t="s">
        <v>206</v>
      </c>
      <c r="BA84" s="347"/>
      <c r="BB84" s="293" t="s">
        <v>148</v>
      </c>
    </row>
    <row r="85" spans="2:54" x14ac:dyDescent="0.25">
      <c r="AN85" s="135">
        <v>-30</v>
      </c>
      <c r="AO85" s="117">
        <v>7574</v>
      </c>
      <c r="AP85" s="202">
        <v>483</v>
      </c>
      <c r="AQ85" s="116">
        <v>144</v>
      </c>
      <c r="AR85" s="135">
        <v>16</v>
      </c>
      <c r="AS85" s="116">
        <v>3</v>
      </c>
      <c r="AT85" s="135">
        <v>16</v>
      </c>
      <c r="AU85" s="116">
        <v>1</v>
      </c>
      <c r="AV85" s="205">
        <v>0</v>
      </c>
      <c r="AW85" s="119">
        <v>89</v>
      </c>
      <c r="AX85" s="135">
        <v>42</v>
      </c>
      <c r="AY85" s="116">
        <v>5</v>
      </c>
      <c r="AZ85" s="135">
        <v>846</v>
      </c>
      <c r="BA85" s="120">
        <f>BB85-SUM(AO85:AZ85)</f>
        <v>1538</v>
      </c>
      <c r="BB85" s="307">
        <v>10757</v>
      </c>
    </row>
    <row r="86" spans="2:54" x14ac:dyDescent="0.2">
      <c r="AN86" s="300">
        <v>40</v>
      </c>
      <c r="AO86" s="116">
        <v>476</v>
      </c>
      <c r="AP86" s="223">
        <v>11203</v>
      </c>
      <c r="AQ86" s="121">
        <v>376</v>
      </c>
      <c r="AR86" s="223">
        <v>89</v>
      </c>
      <c r="AS86" s="121">
        <v>4</v>
      </c>
      <c r="AT86" s="223">
        <v>35</v>
      </c>
      <c r="AU86" s="121">
        <v>3</v>
      </c>
      <c r="AV86" s="206">
        <v>0</v>
      </c>
      <c r="AW86" s="121">
        <v>291</v>
      </c>
      <c r="AX86" s="223">
        <v>117</v>
      </c>
      <c r="AY86" s="121">
        <v>8</v>
      </c>
      <c r="AZ86" s="206">
        <v>1219</v>
      </c>
      <c r="BA86" s="122">
        <f t="shared" ref="BA86:BA94" si="25">BB86-SUM(AO86:AZ86)</f>
        <v>2338</v>
      </c>
      <c r="BB86" s="204">
        <v>16159</v>
      </c>
    </row>
    <row r="87" spans="2:54" x14ac:dyDescent="0.2">
      <c r="AN87" s="300">
        <v>50</v>
      </c>
      <c r="AO87" s="116">
        <v>91</v>
      </c>
      <c r="AP87" s="223">
        <v>344</v>
      </c>
      <c r="AQ87" s="121">
        <v>5198</v>
      </c>
      <c r="AR87" s="223">
        <v>109</v>
      </c>
      <c r="AS87" s="121">
        <v>6</v>
      </c>
      <c r="AT87" s="223">
        <v>43</v>
      </c>
      <c r="AU87" s="121">
        <v>3</v>
      </c>
      <c r="AV87" s="206">
        <v>0</v>
      </c>
      <c r="AW87" s="121">
        <v>231</v>
      </c>
      <c r="AX87" s="223">
        <v>72</v>
      </c>
      <c r="AY87" s="121">
        <v>11</v>
      </c>
      <c r="AZ87" s="206">
        <v>1304</v>
      </c>
      <c r="BA87" s="122">
        <f t="shared" si="25"/>
        <v>1222</v>
      </c>
      <c r="BB87" s="204">
        <v>8634</v>
      </c>
    </row>
    <row r="88" spans="2:54" x14ac:dyDescent="0.2">
      <c r="AN88" s="300">
        <v>60</v>
      </c>
      <c r="AO88" s="116">
        <v>22</v>
      </c>
      <c r="AP88" s="223">
        <v>78</v>
      </c>
      <c r="AQ88" s="121">
        <v>99</v>
      </c>
      <c r="AR88" s="223">
        <v>1759</v>
      </c>
      <c r="AS88" s="121">
        <v>4</v>
      </c>
      <c r="AT88" s="223">
        <v>59</v>
      </c>
      <c r="AU88" s="121">
        <v>3</v>
      </c>
      <c r="AV88" s="206">
        <v>0</v>
      </c>
      <c r="AW88" s="121">
        <v>31</v>
      </c>
      <c r="AX88" s="223">
        <v>11</v>
      </c>
      <c r="AY88" s="121">
        <v>8</v>
      </c>
      <c r="AZ88" s="206">
        <v>780</v>
      </c>
      <c r="BA88" s="122">
        <f t="shared" si="25"/>
        <v>407</v>
      </c>
      <c r="BB88" s="204">
        <v>3261</v>
      </c>
    </row>
    <row r="89" spans="2:54" x14ac:dyDescent="0.2">
      <c r="AN89" s="300">
        <v>70</v>
      </c>
      <c r="AO89" s="116">
        <v>0</v>
      </c>
      <c r="AP89" s="223">
        <v>5</v>
      </c>
      <c r="AQ89" s="121">
        <v>8</v>
      </c>
      <c r="AR89" s="223">
        <v>7</v>
      </c>
      <c r="AS89" s="121">
        <v>262</v>
      </c>
      <c r="AT89" s="223">
        <v>10</v>
      </c>
      <c r="AU89" s="121">
        <v>0</v>
      </c>
      <c r="AV89" s="206">
        <v>0</v>
      </c>
      <c r="AW89" s="121">
        <v>1</v>
      </c>
      <c r="AX89" s="223">
        <v>1</v>
      </c>
      <c r="AY89" s="121">
        <v>8</v>
      </c>
      <c r="AZ89" s="206">
        <v>69</v>
      </c>
      <c r="BA89" s="122">
        <f t="shared" si="25"/>
        <v>64</v>
      </c>
      <c r="BB89" s="204">
        <v>435</v>
      </c>
    </row>
    <row r="90" spans="2:54" x14ac:dyDescent="0.2">
      <c r="AN90" s="300">
        <v>80</v>
      </c>
      <c r="AO90" s="116">
        <v>17</v>
      </c>
      <c r="AP90" s="223">
        <v>25</v>
      </c>
      <c r="AQ90" s="121">
        <v>40</v>
      </c>
      <c r="AR90" s="223">
        <v>22</v>
      </c>
      <c r="AS90" s="121">
        <v>20</v>
      </c>
      <c r="AT90" s="223">
        <v>1605</v>
      </c>
      <c r="AU90" s="121">
        <v>20</v>
      </c>
      <c r="AV90" s="206">
        <v>2</v>
      </c>
      <c r="AW90" s="121">
        <v>11</v>
      </c>
      <c r="AX90" s="223">
        <v>9</v>
      </c>
      <c r="AY90" s="121">
        <v>129</v>
      </c>
      <c r="AZ90" s="206">
        <v>1271</v>
      </c>
      <c r="BA90" s="122">
        <f t="shared" si="25"/>
        <v>348</v>
      </c>
      <c r="BB90" s="204">
        <v>3519</v>
      </c>
    </row>
    <row r="91" spans="2:54" x14ac:dyDescent="0.2">
      <c r="AN91" s="300">
        <v>100</v>
      </c>
      <c r="AO91" s="116">
        <v>2</v>
      </c>
      <c r="AP91" s="223">
        <v>6</v>
      </c>
      <c r="AQ91" s="121">
        <v>5</v>
      </c>
      <c r="AR91" s="223">
        <v>9</v>
      </c>
      <c r="AS91" s="121">
        <v>2</v>
      </c>
      <c r="AT91" s="223">
        <v>11</v>
      </c>
      <c r="AU91" s="121">
        <v>361</v>
      </c>
      <c r="AV91" s="206">
        <v>1</v>
      </c>
      <c r="AW91" s="121">
        <v>5</v>
      </c>
      <c r="AX91" s="223">
        <v>1</v>
      </c>
      <c r="AY91" s="121">
        <v>70</v>
      </c>
      <c r="AZ91" s="206">
        <v>257</v>
      </c>
      <c r="BA91" s="122">
        <f t="shared" si="25"/>
        <v>91</v>
      </c>
      <c r="BB91" s="204">
        <v>821</v>
      </c>
    </row>
    <row r="92" spans="2:54" x14ac:dyDescent="0.2">
      <c r="AN92" s="300">
        <v>120</v>
      </c>
      <c r="AO92" s="116">
        <v>1</v>
      </c>
      <c r="AP92" s="223">
        <v>1</v>
      </c>
      <c r="AQ92" s="121">
        <v>1</v>
      </c>
      <c r="AR92" s="223">
        <v>0</v>
      </c>
      <c r="AS92" s="121">
        <v>0</v>
      </c>
      <c r="AT92" s="223">
        <v>1</v>
      </c>
      <c r="AU92" s="121">
        <v>1</v>
      </c>
      <c r="AV92" s="206">
        <v>65</v>
      </c>
      <c r="AW92" s="121">
        <v>0</v>
      </c>
      <c r="AX92" s="223">
        <v>1</v>
      </c>
      <c r="AY92" s="121">
        <v>9</v>
      </c>
      <c r="AZ92" s="206">
        <v>59</v>
      </c>
      <c r="BA92" s="122">
        <f t="shared" si="25"/>
        <v>13</v>
      </c>
      <c r="BB92" s="204">
        <v>152</v>
      </c>
    </row>
    <row r="93" spans="2:54" ht="12.55" thickBot="1" x14ac:dyDescent="0.25">
      <c r="AN93" s="301" t="s">
        <v>237</v>
      </c>
      <c r="AO93" s="118">
        <f>AO94-SUM(AO85:AO92)</f>
        <v>421</v>
      </c>
      <c r="AP93" s="203">
        <f t="shared" ref="AP93:BA93" si="26">AP94-SUM(AP85:AP92)</f>
        <v>656</v>
      </c>
      <c r="AQ93" s="123">
        <f t="shared" si="26"/>
        <v>274</v>
      </c>
      <c r="AR93" s="203">
        <f t="shared" si="26"/>
        <v>108</v>
      </c>
      <c r="AS93" s="123">
        <f t="shared" si="26"/>
        <v>16</v>
      </c>
      <c r="AT93" s="203">
        <f t="shared" si="26"/>
        <v>90</v>
      </c>
      <c r="AU93" s="123">
        <f t="shared" si="26"/>
        <v>32</v>
      </c>
      <c r="AV93" s="207">
        <f t="shared" si="26"/>
        <v>3</v>
      </c>
      <c r="AW93" s="123">
        <f t="shared" si="26"/>
        <v>711</v>
      </c>
      <c r="AX93" s="203">
        <f t="shared" si="26"/>
        <v>303</v>
      </c>
      <c r="AY93" s="123">
        <f t="shared" si="26"/>
        <v>156</v>
      </c>
      <c r="AZ93" s="207">
        <f t="shared" si="26"/>
        <v>7464</v>
      </c>
      <c r="BA93" s="124">
        <f t="shared" si="26"/>
        <v>44472</v>
      </c>
      <c r="BB93" s="209">
        <f>BB94-SUM(BB85:BB92)</f>
        <v>54706</v>
      </c>
    </row>
    <row r="94" spans="2:54" x14ac:dyDescent="0.2">
      <c r="AN94" s="303" t="s">
        <v>148</v>
      </c>
      <c r="AO94" s="125">
        <v>8604</v>
      </c>
      <c r="AP94" s="204">
        <v>12801</v>
      </c>
      <c r="AQ94" s="126">
        <v>6145</v>
      </c>
      <c r="AR94" s="204">
        <v>2119</v>
      </c>
      <c r="AS94" s="126">
        <v>317</v>
      </c>
      <c r="AT94" s="204">
        <v>1870</v>
      </c>
      <c r="AU94" s="126">
        <v>424</v>
      </c>
      <c r="AV94" s="208">
        <v>71</v>
      </c>
      <c r="AW94" s="126">
        <v>1370</v>
      </c>
      <c r="AX94" s="204">
        <v>557</v>
      </c>
      <c r="AY94" s="126">
        <v>404</v>
      </c>
      <c r="AZ94" s="208">
        <v>13269</v>
      </c>
      <c r="BA94" s="127">
        <f t="shared" si="25"/>
        <v>50493</v>
      </c>
      <c r="BB94" s="204">
        <v>98444</v>
      </c>
    </row>
    <row r="96" spans="2:54" ht="13.15" x14ac:dyDescent="0.25">
      <c r="AN96" s="200" t="s">
        <v>225</v>
      </c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</row>
    <row r="97" spans="2:54" x14ac:dyDescent="0.2">
      <c r="AN97" s="306"/>
      <c r="AO97" s="358" t="s">
        <v>234</v>
      </c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</row>
    <row r="98" spans="2:54" ht="19.600000000000001" customHeight="1" x14ac:dyDescent="0.2">
      <c r="AN98" s="350" t="s">
        <v>235</v>
      </c>
      <c r="AO98" s="18"/>
      <c r="AP98" s="291"/>
      <c r="AQ98" s="128"/>
      <c r="AR98" s="291"/>
      <c r="AS98" s="128"/>
      <c r="AT98" s="291"/>
      <c r="AU98" s="128"/>
      <c r="AV98" s="292"/>
      <c r="AW98" s="128"/>
      <c r="AX98" s="291"/>
      <c r="AY98" s="128"/>
      <c r="AZ98" s="292"/>
      <c r="BA98" s="346" t="s">
        <v>236</v>
      </c>
      <c r="BB98" s="141"/>
    </row>
    <row r="99" spans="2:54" ht="15.05" customHeight="1" thickBot="1" x14ac:dyDescent="0.25">
      <c r="AN99" s="351"/>
      <c r="AO99" s="128">
        <v>-30</v>
      </c>
      <c r="AP99" s="295">
        <v>40</v>
      </c>
      <c r="AQ99" s="294">
        <v>50</v>
      </c>
      <c r="AR99" s="296">
        <v>60</v>
      </c>
      <c r="AS99" s="294">
        <v>70</v>
      </c>
      <c r="AT99" s="295">
        <v>80</v>
      </c>
      <c r="AU99" s="294">
        <v>100</v>
      </c>
      <c r="AV99" s="297">
        <v>120</v>
      </c>
      <c r="AW99" s="290" t="s">
        <v>203</v>
      </c>
      <c r="AX99" s="296" t="s">
        <v>204</v>
      </c>
      <c r="AY99" s="298" t="s">
        <v>205</v>
      </c>
      <c r="AZ99" s="299" t="s">
        <v>206</v>
      </c>
      <c r="BA99" s="347"/>
      <c r="BB99" s="293" t="s">
        <v>148</v>
      </c>
    </row>
    <row r="100" spans="2:54" x14ac:dyDescent="0.25">
      <c r="AN100" s="135">
        <v>-30</v>
      </c>
      <c r="AO100" s="117">
        <v>229</v>
      </c>
      <c r="AP100" s="202">
        <v>38</v>
      </c>
      <c r="AQ100" s="116">
        <v>27</v>
      </c>
      <c r="AR100" s="135">
        <v>5</v>
      </c>
      <c r="AS100" s="116">
        <v>0</v>
      </c>
      <c r="AT100" s="135">
        <v>3</v>
      </c>
      <c r="AU100" s="116">
        <v>0</v>
      </c>
      <c r="AV100" s="205">
        <v>0</v>
      </c>
      <c r="AW100" s="119">
        <v>81</v>
      </c>
      <c r="AX100" s="135">
        <v>38</v>
      </c>
      <c r="AY100" s="116">
        <v>2</v>
      </c>
      <c r="AZ100" s="135">
        <v>372</v>
      </c>
      <c r="BA100" s="120">
        <f>BB100-SUM(AO100:AZ100)</f>
        <v>37</v>
      </c>
      <c r="BB100" s="307">
        <v>832</v>
      </c>
    </row>
    <row r="101" spans="2:54" x14ac:dyDescent="0.2">
      <c r="AN101" s="300">
        <v>40</v>
      </c>
      <c r="AO101" s="116">
        <v>42</v>
      </c>
      <c r="AP101" s="223">
        <v>1381</v>
      </c>
      <c r="AQ101" s="121">
        <v>161</v>
      </c>
      <c r="AR101" s="223">
        <v>42</v>
      </c>
      <c r="AS101" s="121">
        <v>1</v>
      </c>
      <c r="AT101" s="223">
        <v>15</v>
      </c>
      <c r="AU101" s="121">
        <v>6</v>
      </c>
      <c r="AV101" s="206">
        <v>0</v>
      </c>
      <c r="AW101" s="121">
        <v>245</v>
      </c>
      <c r="AX101" s="223">
        <v>129</v>
      </c>
      <c r="AY101" s="121">
        <v>6</v>
      </c>
      <c r="AZ101" s="206">
        <v>865</v>
      </c>
      <c r="BA101" s="122">
        <f t="shared" ref="BA101:BA109" si="27">BB101-SUM(AO101:AZ101)</f>
        <v>244</v>
      </c>
      <c r="BB101" s="204">
        <v>3137</v>
      </c>
    </row>
    <row r="102" spans="2:54" x14ac:dyDescent="0.2">
      <c r="AN102" s="300">
        <v>50</v>
      </c>
      <c r="AO102" s="116">
        <v>10</v>
      </c>
      <c r="AP102" s="223">
        <v>97</v>
      </c>
      <c r="AQ102" s="121">
        <v>1444</v>
      </c>
      <c r="AR102" s="223">
        <v>71</v>
      </c>
      <c r="AS102" s="121">
        <v>5</v>
      </c>
      <c r="AT102" s="223">
        <v>49</v>
      </c>
      <c r="AU102" s="121">
        <v>2</v>
      </c>
      <c r="AV102" s="206">
        <v>0</v>
      </c>
      <c r="AW102" s="121">
        <v>224</v>
      </c>
      <c r="AX102" s="223">
        <v>77</v>
      </c>
      <c r="AY102" s="121">
        <v>12</v>
      </c>
      <c r="AZ102" s="206">
        <v>1190</v>
      </c>
      <c r="BA102" s="122">
        <f t="shared" si="27"/>
        <v>202</v>
      </c>
      <c r="BB102" s="204">
        <v>3383</v>
      </c>
    </row>
    <row r="103" spans="2:54" x14ac:dyDescent="0.2">
      <c r="AN103" s="300">
        <v>60</v>
      </c>
      <c r="AO103" s="116">
        <v>2</v>
      </c>
      <c r="AP103" s="223">
        <v>35</v>
      </c>
      <c r="AQ103" s="121">
        <v>94</v>
      </c>
      <c r="AR103" s="223">
        <v>782</v>
      </c>
      <c r="AS103" s="121">
        <v>1</v>
      </c>
      <c r="AT103" s="223">
        <v>37</v>
      </c>
      <c r="AU103" s="121">
        <v>3</v>
      </c>
      <c r="AV103" s="206">
        <v>0</v>
      </c>
      <c r="AW103" s="121">
        <v>37</v>
      </c>
      <c r="AX103" s="223">
        <v>13</v>
      </c>
      <c r="AY103" s="121">
        <v>9</v>
      </c>
      <c r="AZ103" s="206">
        <v>824</v>
      </c>
      <c r="BA103" s="122">
        <f t="shared" si="27"/>
        <v>114</v>
      </c>
      <c r="BB103" s="204">
        <v>1951</v>
      </c>
    </row>
    <row r="104" spans="2:54" x14ac:dyDescent="0.2">
      <c r="AN104" s="300">
        <v>70</v>
      </c>
      <c r="AO104" s="116">
        <v>0</v>
      </c>
      <c r="AP104" s="223">
        <v>1</v>
      </c>
      <c r="AQ104" s="121">
        <v>3</v>
      </c>
      <c r="AR104" s="223">
        <v>2</v>
      </c>
      <c r="AS104" s="121">
        <v>97</v>
      </c>
      <c r="AT104" s="223">
        <v>3</v>
      </c>
      <c r="AU104" s="121">
        <v>0</v>
      </c>
      <c r="AV104" s="206">
        <v>0</v>
      </c>
      <c r="AW104" s="121">
        <v>1</v>
      </c>
      <c r="AX104" s="223">
        <v>1</v>
      </c>
      <c r="AY104" s="121">
        <v>9</v>
      </c>
      <c r="AZ104" s="206">
        <v>71</v>
      </c>
      <c r="BA104" s="122">
        <f t="shared" si="27"/>
        <v>15</v>
      </c>
      <c r="BB104" s="204">
        <v>203</v>
      </c>
    </row>
    <row r="105" spans="2:54" x14ac:dyDescent="0.2">
      <c r="AN105" s="300">
        <v>80</v>
      </c>
      <c r="AO105" s="116">
        <v>5</v>
      </c>
      <c r="AP105" s="223">
        <v>12</v>
      </c>
      <c r="AQ105" s="121">
        <v>57</v>
      </c>
      <c r="AR105" s="223">
        <v>15</v>
      </c>
      <c r="AS105" s="121">
        <v>8</v>
      </c>
      <c r="AT105" s="223">
        <v>888</v>
      </c>
      <c r="AU105" s="121">
        <v>31</v>
      </c>
      <c r="AV105" s="206">
        <v>5</v>
      </c>
      <c r="AW105" s="121">
        <v>11</v>
      </c>
      <c r="AX105" s="223">
        <v>10</v>
      </c>
      <c r="AY105" s="121">
        <v>165</v>
      </c>
      <c r="AZ105" s="206">
        <v>1490</v>
      </c>
      <c r="BA105" s="122">
        <f t="shared" si="27"/>
        <v>193</v>
      </c>
      <c r="BB105" s="204">
        <v>2890</v>
      </c>
    </row>
    <row r="106" spans="2:54" x14ac:dyDescent="0.2">
      <c r="AN106" s="300">
        <v>100</v>
      </c>
      <c r="AO106" s="116">
        <v>5</v>
      </c>
      <c r="AP106" s="223">
        <v>6</v>
      </c>
      <c r="AQ106" s="121">
        <v>11</v>
      </c>
      <c r="AR106" s="223">
        <v>10</v>
      </c>
      <c r="AS106" s="121">
        <v>2</v>
      </c>
      <c r="AT106" s="223">
        <v>16</v>
      </c>
      <c r="AU106" s="121">
        <v>207</v>
      </c>
      <c r="AV106" s="206">
        <v>0</v>
      </c>
      <c r="AW106" s="121">
        <v>4</v>
      </c>
      <c r="AX106" s="223">
        <v>1</v>
      </c>
      <c r="AY106" s="121">
        <v>108</v>
      </c>
      <c r="AZ106" s="206">
        <v>313</v>
      </c>
      <c r="BA106" s="122">
        <f t="shared" si="27"/>
        <v>35</v>
      </c>
      <c r="BB106" s="204">
        <v>718</v>
      </c>
    </row>
    <row r="107" spans="2:54" x14ac:dyDescent="0.2">
      <c r="AN107" s="300">
        <v>120</v>
      </c>
      <c r="AO107" s="116">
        <v>0</v>
      </c>
      <c r="AP107" s="223">
        <v>0</v>
      </c>
      <c r="AQ107" s="121">
        <v>0</v>
      </c>
      <c r="AR107" s="223">
        <v>0</v>
      </c>
      <c r="AS107" s="121">
        <v>0</v>
      </c>
      <c r="AT107" s="223">
        <v>0</v>
      </c>
      <c r="AU107" s="121">
        <v>0</v>
      </c>
      <c r="AV107" s="206">
        <v>22</v>
      </c>
      <c r="AW107" s="121">
        <v>0</v>
      </c>
      <c r="AX107" s="223">
        <v>1</v>
      </c>
      <c r="AY107" s="121">
        <v>15</v>
      </c>
      <c r="AZ107" s="206">
        <v>80</v>
      </c>
      <c r="BA107" s="122">
        <f t="shared" si="27"/>
        <v>8</v>
      </c>
      <c r="BB107" s="204">
        <v>126</v>
      </c>
    </row>
    <row r="108" spans="2:54" ht="12.55" thickBot="1" x14ac:dyDescent="0.25">
      <c r="AN108" s="301" t="s">
        <v>237</v>
      </c>
      <c r="AO108" s="118">
        <f>AO109-SUM(AO100:AO107)</f>
        <v>22</v>
      </c>
      <c r="AP108" s="203">
        <f t="shared" ref="AP108" si="28">AP109-SUM(AP100:AP107)</f>
        <v>101</v>
      </c>
      <c r="AQ108" s="123">
        <f t="shared" ref="AQ108" si="29">AQ109-SUM(AQ100:AQ107)</f>
        <v>77</v>
      </c>
      <c r="AR108" s="203">
        <f t="shared" ref="AR108" si="30">AR109-SUM(AR100:AR107)</f>
        <v>36</v>
      </c>
      <c r="AS108" s="123">
        <f t="shared" ref="AS108" si="31">AS109-SUM(AS100:AS107)</f>
        <v>8</v>
      </c>
      <c r="AT108" s="203">
        <f t="shared" ref="AT108" si="32">AT109-SUM(AT100:AT107)</f>
        <v>51</v>
      </c>
      <c r="AU108" s="123">
        <f t="shared" ref="AU108" si="33">AU109-SUM(AU100:AU107)</f>
        <v>15</v>
      </c>
      <c r="AV108" s="207">
        <f t="shared" ref="AV108" si="34">AV109-SUM(AV100:AV107)</f>
        <v>1</v>
      </c>
      <c r="AW108" s="123">
        <f t="shared" ref="AW108" si="35">AW109-SUM(AW100:AW107)</f>
        <v>607</v>
      </c>
      <c r="AX108" s="203">
        <f t="shared" ref="AX108" si="36">AX109-SUM(AX100:AX107)</f>
        <v>298</v>
      </c>
      <c r="AY108" s="123">
        <f t="shared" ref="AY108" si="37">AY109-SUM(AY100:AY107)</f>
        <v>197</v>
      </c>
      <c r="AZ108" s="207">
        <f t="shared" ref="AZ108" si="38">AZ109-SUM(AZ100:AZ107)</f>
        <v>4441</v>
      </c>
      <c r="BA108" s="124">
        <f t="shared" ref="BA108" si="39">BA109-SUM(BA100:BA107)</f>
        <v>3333</v>
      </c>
      <c r="BB108" s="209">
        <f>BB109-SUM(BB100:BB107)</f>
        <v>9187</v>
      </c>
    </row>
    <row r="109" spans="2:54" x14ac:dyDescent="0.2">
      <c r="AN109" s="303" t="s">
        <v>148</v>
      </c>
      <c r="AO109" s="125">
        <v>315</v>
      </c>
      <c r="AP109" s="204">
        <v>1671</v>
      </c>
      <c r="AQ109" s="126">
        <v>1874</v>
      </c>
      <c r="AR109" s="204">
        <v>963</v>
      </c>
      <c r="AS109" s="126">
        <v>122</v>
      </c>
      <c r="AT109" s="204">
        <v>1062</v>
      </c>
      <c r="AU109" s="126">
        <v>264</v>
      </c>
      <c r="AV109" s="208">
        <v>28</v>
      </c>
      <c r="AW109" s="126">
        <v>1210</v>
      </c>
      <c r="AX109" s="204">
        <v>568</v>
      </c>
      <c r="AY109" s="126">
        <v>523</v>
      </c>
      <c r="AZ109" s="208">
        <v>9646</v>
      </c>
      <c r="BA109" s="127">
        <f t="shared" si="27"/>
        <v>4181</v>
      </c>
      <c r="BB109" s="204">
        <v>22427</v>
      </c>
    </row>
    <row r="112" spans="2:54" s="24" customFormat="1" x14ac:dyDescent="0.25">
      <c r="B112" s="226"/>
      <c r="C112" s="226"/>
      <c r="D112" s="226"/>
      <c r="E112" s="226"/>
      <c r="F112" s="226"/>
      <c r="G112" s="226"/>
      <c r="H112" s="226"/>
      <c r="I112" s="226"/>
    </row>
  </sheetData>
  <mergeCells count="45">
    <mergeCell ref="S32:S33"/>
    <mergeCell ref="S19:S20"/>
    <mergeCell ref="C67:E67"/>
    <mergeCell ref="G67:H67"/>
    <mergeCell ref="C48:E48"/>
    <mergeCell ref="G48:H48"/>
    <mergeCell ref="R32:R33"/>
    <mergeCell ref="C6:E6"/>
    <mergeCell ref="G6:H6"/>
    <mergeCell ref="O19:O20"/>
    <mergeCell ref="L32:L33"/>
    <mergeCell ref="M32:M33"/>
    <mergeCell ref="N32:N33"/>
    <mergeCell ref="O32:O33"/>
    <mergeCell ref="L19:L20"/>
    <mergeCell ref="M19:M20"/>
    <mergeCell ref="N19:N20"/>
    <mergeCell ref="AO97:BB97"/>
    <mergeCell ref="T19:T20"/>
    <mergeCell ref="X32:X33"/>
    <mergeCell ref="T32:T33"/>
    <mergeCell ref="U32:U33"/>
    <mergeCell ref="V32:V33"/>
    <mergeCell ref="U19:U20"/>
    <mergeCell ref="V19:V20"/>
    <mergeCell ref="BA83:BA84"/>
    <mergeCell ref="X19:X20"/>
    <mergeCell ref="W32:W33"/>
    <mergeCell ref="W19:W20"/>
    <mergeCell ref="BA98:BA99"/>
    <mergeCell ref="C4:D4"/>
    <mergeCell ref="M16:N16"/>
    <mergeCell ref="C47:D47"/>
    <mergeCell ref="C65:D65"/>
    <mergeCell ref="M18:X18"/>
    <mergeCell ref="M31:X31"/>
    <mergeCell ref="AO80:AP80"/>
    <mergeCell ref="AN83:AN84"/>
    <mergeCell ref="AN98:AN99"/>
    <mergeCell ref="P19:P20"/>
    <mergeCell ref="Q19:Q20"/>
    <mergeCell ref="R19:R20"/>
    <mergeCell ref="P32:P33"/>
    <mergeCell ref="Q32:Q33"/>
    <mergeCell ref="AO82:BB82"/>
  </mergeCells>
  <phoneticPr fontId="7" type="noConversion"/>
  <pageMargins left="0.75" right="0.75" top="1" bottom="1" header="0.4921259845" footer="0.4921259845"/>
  <pageSetup paperSize="9" orientation="landscape" horizontalDpi="4294967293" r:id="rId1"/>
  <headerFooter alignWithMargins="0"/>
  <ignoredErrors>
    <ignoredError sqref="AO93:AV93 BA85:BA92 AO108:AV108 BA100:BA107" formulaRange="1"/>
    <ignoredError sqref="BA93 BA108" formula="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13">
    <pageSetUpPr fitToPage="1"/>
  </sheetPr>
  <dimension ref="A2:AE114"/>
  <sheetViews>
    <sheetView workbookViewId="0"/>
  </sheetViews>
  <sheetFormatPr defaultColWidth="8.85546875" defaultRowHeight="11.9" x14ac:dyDescent="0.25"/>
  <cols>
    <col min="1" max="1" width="12" customWidth="1"/>
    <col min="2" max="2" width="19.140625" customWidth="1"/>
    <col min="3" max="3" width="8.140625" customWidth="1"/>
    <col min="4" max="4" width="7.85546875" customWidth="1"/>
    <col min="5" max="5" width="11.140625" customWidth="1"/>
    <col min="6" max="6" width="9" customWidth="1"/>
    <col min="7" max="7" width="7.140625" customWidth="1"/>
    <col min="8" max="8" width="6.140625" customWidth="1"/>
    <col min="9" max="9" width="9" customWidth="1"/>
    <col min="11" max="11" width="16.85546875" customWidth="1"/>
    <col min="12" max="12" width="7" customWidth="1"/>
    <col min="13" max="13" width="6.140625" customWidth="1"/>
    <col min="14" max="14" width="5.85546875" customWidth="1"/>
    <col min="15" max="15" width="6.140625" customWidth="1"/>
    <col min="16" max="20" width="5.85546875" customWidth="1"/>
    <col min="21" max="21" width="6.140625" customWidth="1"/>
    <col min="22" max="24" width="5.85546875" customWidth="1"/>
    <col min="25" max="25" width="6.42578125" customWidth="1"/>
    <col min="26" max="26" width="5.85546875" customWidth="1"/>
  </cols>
  <sheetData>
    <row r="2" spans="1:9" ht="13.15" x14ac:dyDescent="0.25">
      <c r="A2" s="4" t="s">
        <v>238</v>
      </c>
    </row>
    <row r="3" spans="1:9" ht="13.15" x14ac:dyDescent="0.25">
      <c r="A3" s="4"/>
    </row>
    <row r="4" spans="1:9" ht="13.15" x14ac:dyDescent="0.25">
      <c r="A4" s="4"/>
      <c r="B4" s="32" t="s">
        <v>128</v>
      </c>
      <c r="C4" s="340">
        <v>40490</v>
      </c>
      <c r="D4" s="340"/>
    </row>
    <row r="5" spans="1:9" ht="13.15" x14ac:dyDescent="0.25">
      <c r="A5" s="4"/>
      <c r="B5" s="42" t="s">
        <v>239</v>
      </c>
    </row>
    <row r="6" spans="1:9" ht="45.7" thickBot="1" x14ac:dyDescent="0.25">
      <c r="A6" s="4"/>
      <c r="B6" s="148"/>
      <c r="C6" s="341" t="s">
        <v>129</v>
      </c>
      <c r="D6" s="342"/>
      <c r="E6" s="343"/>
      <c r="F6" s="285" t="s">
        <v>15</v>
      </c>
      <c r="G6" s="344" t="s">
        <v>130</v>
      </c>
      <c r="H6" s="345"/>
      <c r="I6" s="284" t="s">
        <v>131</v>
      </c>
    </row>
    <row r="7" spans="1:9" ht="13.15" x14ac:dyDescent="0.25">
      <c r="A7" s="4"/>
      <c r="B7" s="286" t="s">
        <v>240</v>
      </c>
      <c r="C7" s="2" t="s">
        <v>133</v>
      </c>
      <c r="D7" s="3" t="s">
        <v>134</v>
      </c>
      <c r="E7" s="14" t="s">
        <v>135</v>
      </c>
      <c r="F7" s="161" t="s">
        <v>133</v>
      </c>
      <c r="G7" s="162" t="s">
        <v>133</v>
      </c>
      <c r="H7" s="163" t="s">
        <v>134</v>
      </c>
      <c r="I7" s="3" t="s">
        <v>133</v>
      </c>
    </row>
    <row r="8" spans="1:9" ht="13.15" x14ac:dyDescent="0.25">
      <c r="A8" s="4"/>
      <c r="B8" s="287" t="s">
        <v>241</v>
      </c>
      <c r="C8" s="74">
        <v>13922</v>
      </c>
      <c r="D8" s="60">
        <v>14.1</v>
      </c>
      <c r="E8" s="57">
        <v>0.2</v>
      </c>
      <c r="F8" s="191">
        <v>8708</v>
      </c>
      <c r="G8" s="165">
        <v>10422</v>
      </c>
      <c r="H8" s="166">
        <v>46.5</v>
      </c>
      <c r="I8" s="11">
        <v>75</v>
      </c>
    </row>
    <row r="9" spans="1:9" ht="13.8" thickBot="1" x14ac:dyDescent="0.3">
      <c r="A9" s="4"/>
      <c r="B9" s="288" t="s">
        <v>242</v>
      </c>
      <c r="C9" s="76">
        <v>84522</v>
      </c>
      <c r="D9" s="62">
        <v>85.9</v>
      </c>
      <c r="E9" s="59">
        <v>-0.2</v>
      </c>
      <c r="F9" s="193">
        <v>8485</v>
      </c>
      <c r="G9" s="170">
        <v>12005</v>
      </c>
      <c r="H9" s="171">
        <v>53.5</v>
      </c>
      <c r="I9" s="13">
        <v>14</v>
      </c>
    </row>
    <row r="10" spans="1:9" ht="13.15" x14ac:dyDescent="0.25">
      <c r="A10" s="4"/>
      <c r="B10" s="244" t="s">
        <v>148</v>
      </c>
      <c r="C10" s="77">
        <v>98444</v>
      </c>
      <c r="D10" s="55">
        <v>100</v>
      </c>
      <c r="E10" s="56">
        <v>0</v>
      </c>
      <c r="F10" s="157">
        <v>17193</v>
      </c>
      <c r="G10" s="137">
        <v>22427</v>
      </c>
      <c r="H10" s="173">
        <v>100</v>
      </c>
      <c r="I10" s="3">
        <v>23</v>
      </c>
    </row>
    <row r="11" spans="1:9" ht="13.15" x14ac:dyDescent="0.25">
      <c r="A11" s="4"/>
    </row>
    <row r="12" spans="1:9" s="24" customFormat="1" ht="13.15" x14ac:dyDescent="0.25">
      <c r="A12" s="51"/>
    </row>
    <row r="13" spans="1:9" ht="13.15" x14ac:dyDescent="0.25">
      <c r="A13" s="4"/>
    </row>
    <row r="14" spans="1:9" ht="13.15" x14ac:dyDescent="0.25">
      <c r="A14" s="4"/>
    </row>
    <row r="15" spans="1:9" ht="13.15" x14ac:dyDescent="0.2">
      <c r="A15" s="4"/>
      <c r="D15" s="133" t="s">
        <v>243</v>
      </c>
    </row>
    <row r="16" spans="1:9" ht="13.15" x14ac:dyDescent="0.25">
      <c r="A16" s="4"/>
    </row>
    <row r="17" spans="2:18" ht="13.15" x14ac:dyDescent="0.25">
      <c r="B17" s="32" t="s">
        <v>128</v>
      </c>
      <c r="C17" s="340">
        <v>40490</v>
      </c>
      <c r="D17" s="340"/>
    </row>
    <row r="18" spans="2:18" x14ac:dyDescent="0.25">
      <c r="B18" t="s">
        <v>244</v>
      </c>
    </row>
    <row r="19" spans="2:18" ht="45.7" thickBot="1" x14ac:dyDescent="0.25">
      <c r="B19" s="148"/>
      <c r="C19" s="341" t="s">
        <v>129</v>
      </c>
      <c r="D19" s="342"/>
      <c r="E19" s="343"/>
      <c r="F19" s="285" t="s">
        <v>15</v>
      </c>
      <c r="G19" s="344" t="s">
        <v>130</v>
      </c>
      <c r="H19" s="345"/>
      <c r="I19" s="284" t="s">
        <v>131</v>
      </c>
      <c r="K19" s="17" t="s">
        <v>245</v>
      </c>
      <c r="L19" s="17" t="s">
        <v>246</v>
      </c>
      <c r="M19" s="17" t="s">
        <v>134</v>
      </c>
      <c r="N19" s="17" t="s">
        <v>135</v>
      </c>
      <c r="O19" s="17" t="s">
        <v>247</v>
      </c>
      <c r="P19" s="17" t="s">
        <v>248</v>
      </c>
      <c r="Q19" s="17" t="s">
        <v>134</v>
      </c>
      <c r="R19" s="17" t="s">
        <v>249</v>
      </c>
    </row>
    <row r="20" spans="2:18" ht="12.7" customHeight="1" x14ac:dyDescent="0.25">
      <c r="B20" s="286" t="s">
        <v>245</v>
      </c>
      <c r="C20" s="2" t="s">
        <v>133</v>
      </c>
      <c r="D20" s="3" t="s">
        <v>134</v>
      </c>
      <c r="E20" s="14" t="s">
        <v>135</v>
      </c>
      <c r="F20" s="161" t="s">
        <v>133</v>
      </c>
      <c r="G20" s="162" t="s">
        <v>133</v>
      </c>
      <c r="H20" s="163" t="s">
        <v>134</v>
      </c>
      <c r="I20" s="3" t="s">
        <v>133</v>
      </c>
      <c r="R20" t="s">
        <v>250</v>
      </c>
    </row>
    <row r="21" spans="2:18" ht="13.15" x14ac:dyDescent="0.25">
      <c r="B21" s="287" t="s">
        <v>251</v>
      </c>
      <c r="C21" s="74">
        <f t="shared" ref="C21:E22" si="0">L21</f>
        <v>67036</v>
      </c>
      <c r="D21" s="60">
        <f t="shared" si="0"/>
        <v>68.099999999999994</v>
      </c>
      <c r="E21" s="57">
        <f t="shared" si="0"/>
        <v>1.9</v>
      </c>
      <c r="F21" s="164">
        <f t="shared" ref="F21:I22" si="1">O21</f>
        <v>9709</v>
      </c>
      <c r="G21" s="165">
        <f t="shared" si="1"/>
        <v>13883</v>
      </c>
      <c r="H21" s="166">
        <f t="shared" si="1"/>
        <v>61.9</v>
      </c>
      <c r="I21" s="11">
        <f t="shared" si="1"/>
        <v>21</v>
      </c>
      <c r="K21" t="s">
        <v>251</v>
      </c>
      <c r="L21">
        <v>67036</v>
      </c>
      <c r="M21">
        <v>68.099999999999994</v>
      </c>
      <c r="N21">
        <v>1.9</v>
      </c>
      <c r="O21">
        <v>9709</v>
      </c>
      <c r="P21">
        <v>13883</v>
      </c>
      <c r="Q21">
        <v>61.9</v>
      </c>
      <c r="R21">
        <v>21</v>
      </c>
    </row>
    <row r="22" spans="2:18" ht="13.15" x14ac:dyDescent="0.25">
      <c r="B22" s="244" t="s">
        <v>252</v>
      </c>
      <c r="C22" s="75">
        <f t="shared" si="0"/>
        <v>8249</v>
      </c>
      <c r="D22" s="61">
        <f t="shared" si="0"/>
        <v>8.4</v>
      </c>
      <c r="E22" s="58">
        <f t="shared" si="0"/>
        <v>0.1</v>
      </c>
      <c r="F22" s="167">
        <f t="shared" si="1"/>
        <v>798</v>
      </c>
      <c r="G22" s="153">
        <f t="shared" si="1"/>
        <v>1056</v>
      </c>
      <c r="H22" s="168">
        <f t="shared" si="1"/>
        <v>4.7</v>
      </c>
      <c r="I22" s="12">
        <f t="shared" si="1"/>
        <v>13</v>
      </c>
      <c r="K22" t="s">
        <v>252</v>
      </c>
      <c r="L22">
        <v>8249</v>
      </c>
      <c r="M22">
        <v>8.4</v>
      </c>
      <c r="N22">
        <v>0.1</v>
      </c>
      <c r="O22">
        <v>798</v>
      </c>
      <c r="P22">
        <v>1056</v>
      </c>
      <c r="Q22">
        <v>4.7</v>
      </c>
      <c r="R22">
        <v>13</v>
      </c>
    </row>
    <row r="23" spans="2:18" ht="13.15" x14ac:dyDescent="0.25">
      <c r="B23" s="244" t="s">
        <v>253</v>
      </c>
      <c r="C23" s="75">
        <f t="shared" ref="C23:I23" si="2">L23+L24+L25</f>
        <v>6825</v>
      </c>
      <c r="D23" s="61">
        <f t="shared" si="2"/>
        <v>6.9999999999999991</v>
      </c>
      <c r="E23" s="58">
        <f t="shared" si="2"/>
        <v>-1.1000000000000001</v>
      </c>
      <c r="F23" s="167">
        <f t="shared" si="2"/>
        <v>408</v>
      </c>
      <c r="G23" s="153">
        <f t="shared" si="2"/>
        <v>528</v>
      </c>
      <c r="H23" s="168">
        <f t="shared" si="2"/>
        <v>2.2999999999999998</v>
      </c>
      <c r="I23" s="12">
        <f t="shared" si="2"/>
        <v>27</v>
      </c>
      <c r="K23" t="s">
        <v>254</v>
      </c>
      <c r="L23">
        <v>557</v>
      </c>
      <c r="M23">
        <v>0.6</v>
      </c>
      <c r="N23">
        <v>-0.2</v>
      </c>
      <c r="O23">
        <v>50</v>
      </c>
      <c r="P23">
        <v>70</v>
      </c>
      <c r="Q23">
        <v>0.3</v>
      </c>
      <c r="R23">
        <v>13</v>
      </c>
    </row>
    <row r="24" spans="2:18" ht="13.15" x14ac:dyDescent="0.25">
      <c r="B24" s="244" t="s">
        <v>255</v>
      </c>
      <c r="C24" s="75">
        <f t="shared" ref="C24:C32" si="3">L26</f>
        <v>2230</v>
      </c>
      <c r="D24" s="61">
        <f t="shared" ref="D24:D32" si="4">M26</f>
        <v>2.2999999999999998</v>
      </c>
      <c r="E24" s="58">
        <f t="shared" ref="E24:E32" si="5">N26</f>
        <v>0.2</v>
      </c>
      <c r="F24" s="167">
        <f t="shared" ref="F24:F32" si="6">O26</f>
        <v>491</v>
      </c>
      <c r="G24" s="153">
        <f t="shared" ref="G24:G32" si="7">P26</f>
        <v>566</v>
      </c>
      <c r="H24" s="168">
        <f t="shared" ref="H24:H32" si="8">Q26</f>
        <v>2.5</v>
      </c>
      <c r="I24" s="12">
        <f t="shared" ref="I24:I32" si="9">R26</f>
        <v>25</v>
      </c>
      <c r="K24" t="s">
        <v>256</v>
      </c>
      <c r="L24">
        <v>6198</v>
      </c>
      <c r="M24">
        <v>6.3</v>
      </c>
      <c r="N24">
        <v>-0.9</v>
      </c>
      <c r="O24">
        <v>355</v>
      </c>
      <c r="P24">
        <v>453</v>
      </c>
      <c r="Q24">
        <v>2</v>
      </c>
      <c r="R24">
        <v>7</v>
      </c>
    </row>
    <row r="25" spans="2:18" ht="13.15" x14ac:dyDescent="0.25">
      <c r="B25" s="244" t="s">
        <v>257</v>
      </c>
      <c r="C25" s="75">
        <f t="shared" si="3"/>
        <v>2471</v>
      </c>
      <c r="D25" s="61">
        <f t="shared" si="4"/>
        <v>2.5</v>
      </c>
      <c r="E25" s="58">
        <f t="shared" si="5"/>
        <v>0.2</v>
      </c>
      <c r="F25" s="167">
        <f t="shared" si="6"/>
        <v>1991</v>
      </c>
      <c r="G25" s="153">
        <f t="shared" si="7"/>
        <v>2143</v>
      </c>
      <c r="H25" s="168">
        <f t="shared" si="8"/>
        <v>9.6</v>
      </c>
      <c r="I25" s="12">
        <f t="shared" si="9"/>
        <v>87</v>
      </c>
      <c r="K25" t="s">
        <v>258</v>
      </c>
      <c r="L25">
        <v>70</v>
      </c>
      <c r="M25">
        <v>0.1</v>
      </c>
      <c r="N25">
        <v>0</v>
      </c>
      <c r="O25">
        <v>3</v>
      </c>
      <c r="P25">
        <v>5</v>
      </c>
      <c r="Q25">
        <v>0</v>
      </c>
      <c r="R25">
        <v>7</v>
      </c>
    </row>
    <row r="26" spans="2:18" ht="13.15" x14ac:dyDescent="0.25">
      <c r="B26" s="244" t="s">
        <v>259</v>
      </c>
      <c r="C26" s="75">
        <f t="shared" si="3"/>
        <v>4107</v>
      </c>
      <c r="D26" s="61">
        <f t="shared" si="4"/>
        <v>4.2</v>
      </c>
      <c r="E26" s="58">
        <f t="shared" si="5"/>
        <v>0.5</v>
      </c>
      <c r="F26" s="167">
        <f t="shared" si="6"/>
        <v>2508</v>
      </c>
      <c r="G26" s="153">
        <f t="shared" si="7"/>
        <v>2865</v>
      </c>
      <c r="H26" s="168">
        <f t="shared" si="8"/>
        <v>12.8</v>
      </c>
      <c r="I26" s="12">
        <f t="shared" si="9"/>
        <v>70</v>
      </c>
      <c r="K26" t="s">
        <v>255</v>
      </c>
      <c r="L26">
        <v>2230</v>
      </c>
      <c r="M26">
        <v>2.2999999999999998</v>
      </c>
      <c r="N26">
        <v>0.2</v>
      </c>
      <c r="O26">
        <v>491</v>
      </c>
      <c r="P26">
        <v>566</v>
      </c>
      <c r="Q26">
        <v>2.5</v>
      </c>
      <c r="R26">
        <v>25</v>
      </c>
    </row>
    <row r="27" spans="2:18" ht="13.15" x14ac:dyDescent="0.25">
      <c r="B27" s="244" t="s">
        <v>260</v>
      </c>
      <c r="C27" s="75">
        <f t="shared" si="3"/>
        <v>2276</v>
      </c>
      <c r="D27" s="61">
        <f t="shared" si="4"/>
        <v>2.2999999999999998</v>
      </c>
      <c r="E27" s="58">
        <f t="shared" si="5"/>
        <v>-0.4</v>
      </c>
      <c r="F27" s="167">
        <f t="shared" si="6"/>
        <v>99</v>
      </c>
      <c r="G27" s="153">
        <f t="shared" si="7"/>
        <v>115</v>
      </c>
      <c r="H27" s="168">
        <f t="shared" si="8"/>
        <v>0.5</v>
      </c>
      <c r="I27" s="12">
        <f t="shared" si="9"/>
        <v>5</v>
      </c>
      <c r="K27" t="s">
        <v>257</v>
      </c>
      <c r="L27">
        <v>2471</v>
      </c>
      <c r="M27">
        <v>2.5</v>
      </c>
      <c r="N27">
        <v>0.2</v>
      </c>
      <c r="O27">
        <v>1991</v>
      </c>
      <c r="P27">
        <v>2143</v>
      </c>
      <c r="Q27">
        <v>9.6</v>
      </c>
      <c r="R27">
        <v>87</v>
      </c>
    </row>
    <row r="28" spans="2:18" ht="13.15" x14ac:dyDescent="0.25">
      <c r="B28" s="244" t="s">
        <v>261</v>
      </c>
      <c r="C28" s="75">
        <f t="shared" si="3"/>
        <v>2073</v>
      </c>
      <c r="D28" s="61">
        <f t="shared" si="4"/>
        <v>2.1</v>
      </c>
      <c r="E28" s="58">
        <f t="shared" si="5"/>
        <v>-0.3</v>
      </c>
      <c r="F28" s="167">
        <f t="shared" si="6"/>
        <v>40</v>
      </c>
      <c r="G28" s="153">
        <f t="shared" si="7"/>
        <v>43</v>
      </c>
      <c r="H28" s="168">
        <f t="shared" si="8"/>
        <v>0.2</v>
      </c>
      <c r="I28" s="12">
        <f t="shared" si="9"/>
        <v>2</v>
      </c>
      <c r="K28" t="s">
        <v>259</v>
      </c>
      <c r="L28">
        <v>4107</v>
      </c>
      <c r="M28">
        <v>4.2</v>
      </c>
      <c r="N28">
        <v>0.5</v>
      </c>
      <c r="O28">
        <v>2508</v>
      </c>
      <c r="P28">
        <v>2865</v>
      </c>
      <c r="Q28">
        <v>12.8</v>
      </c>
      <c r="R28">
        <v>70</v>
      </c>
    </row>
    <row r="29" spans="2:18" ht="13.15" x14ac:dyDescent="0.25">
      <c r="B29" s="244" t="s">
        <v>262</v>
      </c>
      <c r="C29" s="75">
        <f t="shared" si="3"/>
        <v>1117</v>
      </c>
      <c r="D29" s="61">
        <f t="shared" si="4"/>
        <v>1.1000000000000001</v>
      </c>
      <c r="E29" s="58">
        <f t="shared" si="5"/>
        <v>0.2</v>
      </c>
      <c r="F29" s="167">
        <f t="shared" si="6"/>
        <v>909</v>
      </c>
      <c r="G29" s="153">
        <f t="shared" si="7"/>
        <v>941</v>
      </c>
      <c r="H29" s="168">
        <f t="shared" si="8"/>
        <v>4.2</v>
      </c>
      <c r="I29" s="12">
        <f t="shared" si="9"/>
        <v>84</v>
      </c>
      <c r="K29" t="s">
        <v>260</v>
      </c>
      <c r="L29">
        <v>2276</v>
      </c>
      <c r="M29">
        <v>2.2999999999999998</v>
      </c>
      <c r="N29">
        <v>-0.4</v>
      </c>
      <c r="O29">
        <v>99</v>
      </c>
      <c r="P29">
        <v>115</v>
      </c>
      <c r="Q29">
        <v>0.5</v>
      </c>
      <c r="R29">
        <v>5</v>
      </c>
    </row>
    <row r="30" spans="2:18" ht="13.15" x14ac:dyDescent="0.25">
      <c r="B30" s="303" t="s">
        <v>263</v>
      </c>
      <c r="C30" s="78">
        <f t="shared" si="3"/>
        <v>540</v>
      </c>
      <c r="D30" s="82">
        <f t="shared" si="4"/>
        <v>0.5</v>
      </c>
      <c r="E30" s="83">
        <f t="shared" si="5"/>
        <v>0</v>
      </c>
      <c r="F30" s="153">
        <f t="shared" si="6"/>
        <v>14</v>
      </c>
      <c r="G30" s="210">
        <f t="shared" si="7"/>
        <v>15</v>
      </c>
      <c r="H30" s="211">
        <f t="shared" si="8"/>
        <v>0.1</v>
      </c>
      <c r="I30" s="12">
        <f t="shared" si="9"/>
        <v>3</v>
      </c>
      <c r="K30" t="s">
        <v>261</v>
      </c>
      <c r="L30">
        <v>2073</v>
      </c>
      <c r="M30">
        <v>2.1</v>
      </c>
      <c r="N30">
        <v>-0.3</v>
      </c>
      <c r="O30">
        <v>40</v>
      </c>
      <c r="P30">
        <v>43</v>
      </c>
      <c r="Q30">
        <v>0.2</v>
      </c>
      <c r="R30">
        <v>2</v>
      </c>
    </row>
    <row r="31" spans="2:18" ht="13.15" thickBot="1" x14ac:dyDescent="0.25">
      <c r="B31" s="308" t="s">
        <v>264</v>
      </c>
      <c r="C31" s="79">
        <f t="shared" si="3"/>
        <v>1520</v>
      </c>
      <c r="D31" s="62">
        <f t="shared" si="4"/>
        <v>1.5</v>
      </c>
      <c r="E31" s="59">
        <f t="shared" si="5"/>
        <v>-1.3</v>
      </c>
      <c r="F31" s="150">
        <f t="shared" si="6"/>
        <v>226</v>
      </c>
      <c r="G31" s="212">
        <f t="shared" si="7"/>
        <v>272</v>
      </c>
      <c r="H31" s="171">
        <f t="shared" si="8"/>
        <v>1.2</v>
      </c>
      <c r="I31" s="102">
        <f t="shared" si="9"/>
        <v>18</v>
      </c>
      <c r="K31" t="s">
        <v>262</v>
      </c>
      <c r="L31">
        <v>1117</v>
      </c>
      <c r="M31">
        <v>1.1000000000000001</v>
      </c>
      <c r="N31">
        <v>0.2</v>
      </c>
      <c r="O31">
        <v>909</v>
      </c>
      <c r="P31">
        <v>941</v>
      </c>
      <c r="Q31">
        <v>4.2</v>
      </c>
      <c r="R31">
        <v>84</v>
      </c>
    </row>
    <row r="32" spans="2:18" ht="13.15" x14ac:dyDescent="0.25">
      <c r="B32" s="303" t="s">
        <v>148</v>
      </c>
      <c r="C32" s="80">
        <f t="shared" si="3"/>
        <v>98444</v>
      </c>
      <c r="D32" s="55">
        <f t="shared" si="4"/>
        <v>100</v>
      </c>
      <c r="E32" s="56">
        <f t="shared" si="5"/>
        <v>0</v>
      </c>
      <c r="F32" s="137">
        <f t="shared" si="6"/>
        <v>17193</v>
      </c>
      <c r="G32" s="213">
        <f t="shared" si="7"/>
        <v>22427</v>
      </c>
      <c r="H32" s="173">
        <f t="shared" si="8"/>
        <v>100</v>
      </c>
      <c r="I32" s="3">
        <f t="shared" si="9"/>
        <v>23</v>
      </c>
      <c r="K32" t="s">
        <v>263</v>
      </c>
      <c r="L32">
        <v>540</v>
      </c>
      <c r="M32">
        <v>0.5</v>
      </c>
      <c r="N32">
        <v>0</v>
      </c>
      <c r="O32">
        <v>14</v>
      </c>
      <c r="P32">
        <v>15</v>
      </c>
      <c r="Q32">
        <v>0.1</v>
      </c>
      <c r="R32">
        <v>3</v>
      </c>
    </row>
    <row r="33" spans="2:27" x14ac:dyDescent="0.25">
      <c r="K33" t="s">
        <v>264</v>
      </c>
      <c r="L33">
        <v>1520</v>
      </c>
      <c r="M33">
        <v>1.5</v>
      </c>
      <c r="N33">
        <v>-1.3</v>
      </c>
      <c r="O33">
        <v>226</v>
      </c>
      <c r="P33">
        <v>272</v>
      </c>
      <c r="Q33">
        <v>1.2</v>
      </c>
      <c r="R33">
        <v>18</v>
      </c>
    </row>
    <row r="34" spans="2:27" ht="13.15" x14ac:dyDescent="0.25">
      <c r="B34" s="133"/>
      <c r="C34" s="15"/>
      <c r="D34" s="15"/>
      <c r="E34" s="25"/>
      <c r="F34" s="15"/>
      <c r="G34" s="15"/>
      <c r="H34" s="15"/>
      <c r="I34" s="15"/>
      <c r="K34" t="s">
        <v>8</v>
      </c>
      <c r="L34">
        <v>98444</v>
      </c>
      <c r="M34">
        <v>100</v>
      </c>
      <c r="N34">
        <v>0</v>
      </c>
      <c r="O34">
        <v>17193</v>
      </c>
      <c r="P34">
        <v>22427</v>
      </c>
      <c r="Q34">
        <v>100</v>
      </c>
      <c r="R34">
        <v>23</v>
      </c>
    </row>
    <row r="35" spans="2:27" ht="13.15" x14ac:dyDescent="0.25">
      <c r="B35" s="289"/>
      <c r="C35" s="15"/>
      <c r="D35" s="15"/>
      <c r="E35" s="25"/>
      <c r="F35" s="15"/>
      <c r="G35" s="15"/>
      <c r="H35" s="15"/>
      <c r="I35" s="15"/>
    </row>
    <row r="36" spans="2:27" ht="13.15" x14ac:dyDescent="0.25">
      <c r="B36" s="289"/>
      <c r="C36" s="15"/>
      <c r="D36" s="15"/>
      <c r="E36" s="25"/>
      <c r="F36" s="15"/>
      <c r="G36" s="15"/>
      <c r="H36" s="15"/>
      <c r="I36" s="15"/>
    </row>
    <row r="37" spans="2:27" ht="13.15" x14ac:dyDescent="0.25">
      <c r="B37" s="289"/>
      <c r="C37" s="15"/>
      <c r="D37" s="15"/>
      <c r="E37" s="25"/>
      <c r="F37" s="15"/>
      <c r="G37" s="15"/>
      <c r="H37" s="15"/>
      <c r="I37" s="15"/>
    </row>
    <row r="38" spans="2:27" ht="13.15" x14ac:dyDescent="0.25">
      <c r="B38" s="289"/>
      <c r="C38" s="15"/>
      <c r="D38" s="15"/>
      <c r="E38" s="25"/>
      <c r="F38" s="15"/>
      <c r="G38" s="15"/>
      <c r="H38" s="15"/>
      <c r="I38" s="15"/>
    </row>
    <row r="40" spans="2:27" ht="13.15" x14ac:dyDescent="0.25">
      <c r="K40" s="32" t="s">
        <v>128</v>
      </c>
      <c r="L40" s="340">
        <v>40490</v>
      </c>
      <c r="M40" s="340"/>
    </row>
    <row r="41" spans="2:27" ht="13.15" x14ac:dyDescent="0.25">
      <c r="K41" s="42" t="s">
        <v>196</v>
      </c>
    </row>
    <row r="42" spans="2:27" ht="13.15" x14ac:dyDescent="0.25">
      <c r="K42" s="230"/>
      <c r="L42" s="368" t="s">
        <v>265</v>
      </c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</row>
    <row r="43" spans="2:27" ht="34.450000000000003" customHeight="1" x14ac:dyDescent="0.25">
      <c r="K43" s="380" t="s">
        <v>266</v>
      </c>
      <c r="L43" s="382" t="s">
        <v>251</v>
      </c>
      <c r="M43" s="372" t="s">
        <v>252</v>
      </c>
      <c r="N43" s="374" t="s">
        <v>267</v>
      </c>
      <c r="O43" s="372" t="s">
        <v>268</v>
      </c>
      <c r="P43" s="374" t="s">
        <v>269</v>
      </c>
      <c r="Q43" s="372" t="s">
        <v>255</v>
      </c>
      <c r="R43" s="374" t="s">
        <v>257</v>
      </c>
      <c r="S43" s="372" t="s">
        <v>259</v>
      </c>
      <c r="T43" s="374" t="s">
        <v>260</v>
      </c>
      <c r="U43" s="372" t="s">
        <v>270</v>
      </c>
      <c r="V43" s="374" t="s">
        <v>203</v>
      </c>
      <c r="W43" s="372" t="s">
        <v>204</v>
      </c>
      <c r="X43" s="374" t="s">
        <v>205</v>
      </c>
      <c r="Y43" s="376" t="s">
        <v>206</v>
      </c>
      <c r="Z43" s="378" t="s">
        <v>271</v>
      </c>
      <c r="AA43" s="370" t="s">
        <v>148</v>
      </c>
    </row>
    <row r="44" spans="2:27" ht="28.5" customHeight="1" thickBot="1" x14ac:dyDescent="0.3">
      <c r="K44" s="381"/>
      <c r="L44" s="383"/>
      <c r="M44" s="373"/>
      <c r="N44" s="375"/>
      <c r="O44" s="373"/>
      <c r="P44" s="375"/>
      <c r="Q44" s="373"/>
      <c r="R44" s="375"/>
      <c r="S44" s="373"/>
      <c r="T44" s="375"/>
      <c r="U44" s="372"/>
      <c r="V44" s="375"/>
      <c r="W44" s="373"/>
      <c r="X44" s="375"/>
      <c r="Y44" s="377"/>
      <c r="Z44" s="379"/>
      <c r="AA44" s="371"/>
    </row>
    <row r="45" spans="2:27" ht="13.15" x14ac:dyDescent="0.25">
      <c r="K45" s="309" t="s">
        <v>251</v>
      </c>
      <c r="L45" s="84">
        <v>54222</v>
      </c>
      <c r="M45" s="231">
        <v>2793</v>
      </c>
      <c r="N45" s="84">
        <v>86</v>
      </c>
      <c r="O45" s="231">
        <v>687</v>
      </c>
      <c r="P45" s="84">
        <v>39</v>
      </c>
      <c r="Q45" s="231">
        <v>361</v>
      </c>
      <c r="R45" s="84">
        <v>659</v>
      </c>
      <c r="S45" s="231">
        <v>890</v>
      </c>
      <c r="T45" s="84">
        <v>37</v>
      </c>
      <c r="U45" s="234">
        <v>12</v>
      </c>
      <c r="V45" s="84">
        <v>1031</v>
      </c>
      <c r="W45" s="231">
        <v>416</v>
      </c>
      <c r="X45" s="84">
        <v>297</v>
      </c>
      <c r="Y45" s="231">
        <v>4730</v>
      </c>
      <c r="Z45" s="84">
        <v>776</v>
      </c>
      <c r="AA45" s="233">
        <v>67036</v>
      </c>
    </row>
    <row r="46" spans="2:27" ht="13.15" x14ac:dyDescent="0.25">
      <c r="K46" s="310" t="s">
        <v>252</v>
      </c>
      <c r="L46" s="84">
        <v>6405</v>
      </c>
      <c r="M46" s="231">
        <v>697</v>
      </c>
      <c r="N46" s="84">
        <v>11</v>
      </c>
      <c r="O46" s="231">
        <v>160</v>
      </c>
      <c r="P46" s="84">
        <v>2</v>
      </c>
      <c r="Q46" s="231">
        <v>37</v>
      </c>
      <c r="R46" s="84">
        <v>88</v>
      </c>
      <c r="S46" s="231">
        <v>97</v>
      </c>
      <c r="T46" s="84">
        <v>6</v>
      </c>
      <c r="U46" s="231">
        <v>3</v>
      </c>
      <c r="V46" s="84">
        <v>83</v>
      </c>
      <c r="W46" s="231">
        <v>35</v>
      </c>
      <c r="X46" s="84">
        <v>21</v>
      </c>
      <c r="Y46" s="231">
        <v>490</v>
      </c>
      <c r="Z46" s="84">
        <v>114</v>
      </c>
      <c r="AA46" s="233">
        <v>8249</v>
      </c>
    </row>
    <row r="47" spans="2:27" ht="13.15" x14ac:dyDescent="0.25">
      <c r="K47" s="310" t="s">
        <v>267</v>
      </c>
      <c r="L47" s="84">
        <v>267</v>
      </c>
      <c r="M47" s="231">
        <v>26</v>
      </c>
      <c r="N47" s="84">
        <v>28</v>
      </c>
      <c r="O47" s="231">
        <v>59</v>
      </c>
      <c r="P47" s="84">
        <v>1</v>
      </c>
      <c r="Q47" s="231">
        <v>9</v>
      </c>
      <c r="R47" s="84">
        <v>1</v>
      </c>
      <c r="S47" s="231">
        <v>1</v>
      </c>
      <c r="T47" s="84">
        <v>0</v>
      </c>
      <c r="U47" s="231">
        <v>0</v>
      </c>
      <c r="V47" s="84">
        <v>4</v>
      </c>
      <c r="W47" s="231">
        <v>0</v>
      </c>
      <c r="X47" s="84">
        <v>1</v>
      </c>
      <c r="Y47" s="231">
        <v>139</v>
      </c>
      <c r="Z47" s="84">
        <v>21</v>
      </c>
      <c r="AA47" s="233">
        <v>557</v>
      </c>
    </row>
    <row r="48" spans="2:27" ht="13.15" x14ac:dyDescent="0.25">
      <c r="K48" s="310" t="s">
        <v>268</v>
      </c>
      <c r="L48" s="84">
        <v>3518</v>
      </c>
      <c r="M48" s="231">
        <v>494</v>
      </c>
      <c r="N48" s="84">
        <v>13</v>
      </c>
      <c r="O48" s="231">
        <v>368</v>
      </c>
      <c r="P48" s="84">
        <v>4</v>
      </c>
      <c r="Q48" s="231">
        <v>49</v>
      </c>
      <c r="R48" s="84">
        <v>37</v>
      </c>
      <c r="S48" s="231">
        <v>37</v>
      </c>
      <c r="T48" s="84">
        <v>9</v>
      </c>
      <c r="U48" s="231">
        <v>1</v>
      </c>
      <c r="V48" s="84">
        <v>21</v>
      </c>
      <c r="W48" s="231">
        <v>16</v>
      </c>
      <c r="X48" s="84">
        <v>6</v>
      </c>
      <c r="Y48" s="231">
        <v>1469</v>
      </c>
      <c r="Z48" s="84">
        <v>156</v>
      </c>
      <c r="AA48" s="233">
        <v>6198</v>
      </c>
    </row>
    <row r="49" spans="11:27" ht="13.15" x14ac:dyDescent="0.25">
      <c r="K49" s="310" t="s">
        <v>269</v>
      </c>
      <c r="L49" s="84">
        <v>48</v>
      </c>
      <c r="M49" s="231">
        <v>6</v>
      </c>
      <c r="N49" s="84">
        <v>0</v>
      </c>
      <c r="O49" s="231">
        <v>1</v>
      </c>
      <c r="P49" s="84">
        <v>0</v>
      </c>
      <c r="Q49" s="231">
        <v>1</v>
      </c>
      <c r="R49" s="84">
        <v>1</v>
      </c>
      <c r="S49" s="231">
        <v>0</v>
      </c>
      <c r="T49" s="84">
        <v>0</v>
      </c>
      <c r="U49" s="231">
        <v>0</v>
      </c>
      <c r="V49" s="84">
        <v>1</v>
      </c>
      <c r="W49" s="231">
        <v>0</v>
      </c>
      <c r="X49" s="84">
        <v>0</v>
      </c>
      <c r="Y49" s="231">
        <v>10</v>
      </c>
      <c r="Z49" s="84">
        <v>2</v>
      </c>
      <c r="AA49" s="233">
        <v>70</v>
      </c>
    </row>
    <row r="50" spans="11:27" ht="13.15" x14ac:dyDescent="0.25">
      <c r="K50" s="310" t="s">
        <v>255</v>
      </c>
      <c r="L50" s="84">
        <v>1224</v>
      </c>
      <c r="M50" s="231">
        <v>84</v>
      </c>
      <c r="N50" s="84">
        <v>4</v>
      </c>
      <c r="O50" s="231">
        <v>74</v>
      </c>
      <c r="P50" s="84">
        <v>0</v>
      </c>
      <c r="Q50" s="231">
        <v>178</v>
      </c>
      <c r="R50" s="84">
        <v>8</v>
      </c>
      <c r="S50" s="231">
        <v>11</v>
      </c>
      <c r="T50" s="84">
        <v>2</v>
      </c>
      <c r="U50" s="231">
        <v>0</v>
      </c>
      <c r="V50" s="84">
        <v>25</v>
      </c>
      <c r="W50" s="231">
        <v>28</v>
      </c>
      <c r="X50" s="84">
        <v>2</v>
      </c>
      <c r="Y50" s="231">
        <v>562</v>
      </c>
      <c r="Z50" s="84">
        <v>28</v>
      </c>
      <c r="AA50" s="233">
        <v>2230</v>
      </c>
    </row>
    <row r="51" spans="11:27" ht="13.15" x14ac:dyDescent="0.25">
      <c r="K51" s="310" t="s">
        <v>257</v>
      </c>
      <c r="L51" s="84">
        <v>520</v>
      </c>
      <c r="M51" s="231">
        <v>29</v>
      </c>
      <c r="N51" s="84">
        <v>1</v>
      </c>
      <c r="O51" s="231">
        <v>8</v>
      </c>
      <c r="P51" s="84">
        <v>1</v>
      </c>
      <c r="Q51" s="231">
        <v>2</v>
      </c>
      <c r="R51" s="84">
        <v>109</v>
      </c>
      <c r="S51" s="231">
        <v>48</v>
      </c>
      <c r="T51" s="84">
        <v>1</v>
      </c>
      <c r="U51" s="231">
        <v>3</v>
      </c>
      <c r="V51" s="84">
        <v>25</v>
      </c>
      <c r="W51" s="231">
        <v>8</v>
      </c>
      <c r="X51" s="84">
        <v>61</v>
      </c>
      <c r="Y51" s="231">
        <v>1632</v>
      </c>
      <c r="Z51" s="84">
        <v>23</v>
      </c>
      <c r="AA51" s="233">
        <v>2471</v>
      </c>
    </row>
    <row r="52" spans="11:27" ht="13.15" x14ac:dyDescent="0.25">
      <c r="K52" s="310" t="s">
        <v>259</v>
      </c>
      <c r="L52" s="84">
        <v>1540</v>
      </c>
      <c r="M52" s="231">
        <v>79</v>
      </c>
      <c r="N52" s="84">
        <v>2</v>
      </c>
      <c r="O52" s="231">
        <v>14</v>
      </c>
      <c r="P52" s="84">
        <v>0</v>
      </c>
      <c r="Q52" s="231">
        <v>6</v>
      </c>
      <c r="R52" s="84">
        <v>55</v>
      </c>
      <c r="S52" s="231">
        <v>464</v>
      </c>
      <c r="T52" s="84">
        <v>2</v>
      </c>
      <c r="U52" s="231">
        <v>1</v>
      </c>
      <c r="V52" s="84">
        <v>147</v>
      </c>
      <c r="W52" s="231">
        <v>34</v>
      </c>
      <c r="X52" s="84">
        <v>10</v>
      </c>
      <c r="Y52" s="231">
        <v>1698</v>
      </c>
      <c r="Z52" s="84">
        <v>55</v>
      </c>
      <c r="AA52" s="233">
        <v>4107</v>
      </c>
    </row>
    <row r="53" spans="11:27" ht="13.15" x14ac:dyDescent="0.25">
      <c r="K53" s="310" t="s">
        <v>260</v>
      </c>
      <c r="L53" s="84">
        <v>1172</v>
      </c>
      <c r="M53" s="231">
        <v>293</v>
      </c>
      <c r="N53" s="84">
        <v>4</v>
      </c>
      <c r="O53" s="231">
        <v>68</v>
      </c>
      <c r="P53" s="84">
        <v>1</v>
      </c>
      <c r="Q53" s="231">
        <v>7</v>
      </c>
      <c r="R53" s="84">
        <v>15</v>
      </c>
      <c r="S53" s="231">
        <v>19</v>
      </c>
      <c r="T53" s="84">
        <v>46</v>
      </c>
      <c r="U53" s="231">
        <v>6</v>
      </c>
      <c r="V53" s="84">
        <v>15</v>
      </c>
      <c r="W53" s="231">
        <v>2</v>
      </c>
      <c r="X53" s="84">
        <v>2</v>
      </c>
      <c r="Y53" s="231">
        <v>533</v>
      </c>
      <c r="Z53" s="84">
        <v>93</v>
      </c>
      <c r="AA53" s="233">
        <v>2276</v>
      </c>
    </row>
    <row r="54" spans="11:27" ht="13.15" x14ac:dyDescent="0.25">
      <c r="K54" s="310" t="s">
        <v>261</v>
      </c>
      <c r="L54" s="84">
        <v>821</v>
      </c>
      <c r="M54" s="231">
        <v>257</v>
      </c>
      <c r="N54" s="84">
        <v>9</v>
      </c>
      <c r="O54" s="231">
        <v>115</v>
      </c>
      <c r="P54" s="84">
        <v>5</v>
      </c>
      <c r="Q54" s="231">
        <v>9</v>
      </c>
      <c r="R54" s="84">
        <v>7</v>
      </c>
      <c r="S54" s="231">
        <v>10</v>
      </c>
      <c r="T54" s="84">
        <v>7</v>
      </c>
      <c r="U54" s="231">
        <v>4</v>
      </c>
      <c r="V54" s="84">
        <v>7</v>
      </c>
      <c r="W54" s="231">
        <v>5</v>
      </c>
      <c r="X54" s="84">
        <v>1</v>
      </c>
      <c r="Y54" s="231">
        <v>719</v>
      </c>
      <c r="Z54" s="84">
        <v>97</v>
      </c>
      <c r="AA54" s="233">
        <v>2073</v>
      </c>
    </row>
    <row r="55" spans="11:27" ht="13.15" x14ac:dyDescent="0.25">
      <c r="K55" s="310" t="s">
        <v>262</v>
      </c>
      <c r="L55" s="84">
        <v>102</v>
      </c>
      <c r="M55" s="231">
        <v>20</v>
      </c>
      <c r="N55" s="84">
        <v>0</v>
      </c>
      <c r="O55" s="231">
        <v>4</v>
      </c>
      <c r="P55" s="84">
        <v>0</v>
      </c>
      <c r="Q55" s="231">
        <v>1</v>
      </c>
      <c r="R55" s="84">
        <v>4</v>
      </c>
      <c r="S55" s="231">
        <v>2</v>
      </c>
      <c r="T55" s="84">
        <v>1</v>
      </c>
      <c r="U55" s="231">
        <v>59</v>
      </c>
      <c r="V55" s="84">
        <v>0</v>
      </c>
      <c r="W55" s="231">
        <v>4</v>
      </c>
      <c r="X55" s="84">
        <v>0</v>
      </c>
      <c r="Y55" s="231">
        <v>909</v>
      </c>
      <c r="Z55" s="84">
        <v>11</v>
      </c>
      <c r="AA55" s="233">
        <v>1117</v>
      </c>
    </row>
    <row r="56" spans="11:27" ht="13.15" x14ac:dyDescent="0.25">
      <c r="K56" s="310" t="s">
        <v>263</v>
      </c>
      <c r="L56" s="84">
        <v>375</v>
      </c>
      <c r="M56" s="231">
        <v>82</v>
      </c>
      <c r="N56" s="84">
        <v>1</v>
      </c>
      <c r="O56" s="231">
        <v>9</v>
      </c>
      <c r="P56" s="84">
        <v>0</v>
      </c>
      <c r="Q56" s="231">
        <v>0</v>
      </c>
      <c r="R56" s="84">
        <v>1</v>
      </c>
      <c r="S56" s="231">
        <v>0</v>
      </c>
      <c r="T56" s="84">
        <v>0</v>
      </c>
      <c r="U56" s="231">
        <v>1</v>
      </c>
      <c r="V56" s="84">
        <v>1</v>
      </c>
      <c r="W56" s="231">
        <v>2</v>
      </c>
      <c r="X56" s="84">
        <v>1</v>
      </c>
      <c r="Y56" s="231">
        <v>48</v>
      </c>
      <c r="Z56" s="84">
        <v>19</v>
      </c>
      <c r="AA56" s="233">
        <v>540</v>
      </c>
    </row>
    <row r="57" spans="11:27" ht="13.8" thickBot="1" x14ac:dyDescent="0.3">
      <c r="K57" s="311" t="s">
        <v>55</v>
      </c>
      <c r="L57" s="79">
        <v>905</v>
      </c>
      <c r="M57" s="232">
        <v>122</v>
      </c>
      <c r="N57" s="79">
        <v>2</v>
      </c>
      <c r="O57" s="232">
        <v>50</v>
      </c>
      <c r="P57" s="79">
        <v>0</v>
      </c>
      <c r="Q57" s="232">
        <v>7</v>
      </c>
      <c r="R57" s="79">
        <v>10</v>
      </c>
      <c r="S57" s="232">
        <v>13</v>
      </c>
      <c r="T57" s="79">
        <v>2</v>
      </c>
      <c r="U57" s="232">
        <v>4</v>
      </c>
      <c r="V57" s="79">
        <v>10</v>
      </c>
      <c r="W57" s="232">
        <v>7</v>
      </c>
      <c r="X57" s="79">
        <v>2</v>
      </c>
      <c r="Y57" s="232">
        <v>330</v>
      </c>
      <c r="Z57" s="79">
        <v>56</v>
      </c>
      <c r="AA57" s="235">
        <v>1520</v>
      </c>
    </row>
    <row r="58" spans="11:27" ht="13.15" x14ac:dyDescent="0.25">
      <c r="K58" s="312" t="s">
        <v>148</v>
      </c>
      <c r="L58" s="80">
        <v>71119</v>
      </c>
      <c r="M58" s="233">
        <v>4982</v>
      </c>
      <c r="N58" s="80">
        <v>161</v>
      </c>
      <c r="O58" s="233">
        <v>1617</v>
      </c>
      <c r="P58" s="80">
        <v>53</v>
      </c>
      <c r="Q58" s="233">
        <v>667</v>
      </c>
      <c r="R58" s="80">
        <v>995</v>
      </c>
      <c r="S58" s="233">
        <v>1592</v>
      </c>
      <c r="T58" s="80">
        <v>113</v>
      </c>
      <c r="U58" s="233">
        <v>94</v>
      </c>
      <c r="V58" s="80">
        <v>1370</v>
      </c>
      <c r="W58" s="233">
        <v>557</v>
      </c>
      <c r="X58" s="80">
        <v>404</v>
      </c>
      <c r="Y58" s="233">
        <v>13269</v>
      </c>
      <c r="Z58" s="80">
        <v>1451</v>
      </c>
      <c r="AA58" s="233">
        <v>98444</v>
      </c>
    </row>
    <row r="60" spans="11:27" ht="13.15" x14ac:dyDescent="0.25">
      <c r="K60" s="42" t="s">
        <v>225</v>
      </c>
    </row>
    <row r="61" spans="11:27" ht="13.15" x14ac:dyDescent="0.25">
      <c r="K61" s="230"/>
      <c r="L61" s="368" t="s">
        <v>265</v>
      </c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</row>
    <row r="62" spans="11:27" ht="34.450000000000003" customHeight="1" x14ac:dyDescent="0.25">
      <c r="K62" s="380" t="s">
        <v>266</v>
      </c>
      <c r="L62" s="382" t="s">
        <v>251</v>
      </c>
      <c r="M62" s="372" t="s">
        <v>252</v>
      </c>
      <c r="N62" s="374" t="s">
        <v>267</v>
      </c>
      <c r="O62" s="372" t="s">
        <v>268</v>
      </c>
      <c r="P62" s="374" t="s">
        <v>269</v>
      </c>
      <c r="Q62" s="372" t="s">
        <v>255</v>
      </c>
      <c r="R62" s="374" t="s">
        <v>257</v>
      </c>
      <c r="S62" s="372" t="s">
        <v>259</v>
      </c>
      <c r="T62" s="374" t="s">
        <v>260</v>
      </c>
      <c r="U62" s="372" t="s">
        <v>270</v>
      </c>
      <c r="V62" s="374" t="s">
        <v>203</v>
      </c>
      <c r="W62" s="372" t="s">
        <v>204</v>
      </c>
      <c r="X62" s="374" t="s">
        <v>205</v>
      </c>
      <c r="Y62" s="376" t="s">
        <v>206</v>
      </c>
      <c r="Z62" s="378" t="s">
        <v>271</v>
      </c>
      <c r="AA62" s="370" t="s">
        <v>148</v>
      </c>
    </row>
    <row r="63" spans="11:27" ht="28.5" customHeight="1" thickBot="1" x14ac:dyDescent="0.3">
      <c r="K63" s="381"/>
      <c r="L63" s="383"/>
      <c r="M63" s="373"/>
      <c r="N63" s="375"/>
      <c r="O63" s="373"/>
      <c r="P63" s="375"/>
      <c r="Q63" s="373"/>
      <c r="R63" s="375"/>
      <c r="S63" s="373"/>
      <c r="T63" s="375"/>
      <c r="U63" s="372"/>
      <c r="V63" s="375"/>
      <c r="W63" s="373"/>
      <c r="X63" s="375"/>
      <c r="Y63" s="377"/>
      <c r="Z63" s="379"/>
      <c r="AA63" s="371"/>
    </row>
    <row r="64" spans="11:27" ht="13.15" x14ac:dyDescent="0.25">
      <c r="K64" s="309" t="s">
        <v>251</v>
      </c>
      <c r="L64" s="84">
        <v>6147</v>
      </c>
      <c r="M64" s="231">
        <v>350</v>
      </c>
      <c r="N64" s="84">
        <v>81</v>
      </c>
      <c r="O64" s="231">
        <v>185</v>
      </c>
      <c r="P64" s="84">
        <v>13</v>
      </c>
      <c r="Q64" s="231">
        <v>77</v>
      </c>
      <c r="R64" s="84">
        <v>271</v>
      </c>
      <c r="S64" s="231">
        <v>545</v>
      </c>
      <c r="T64" s="84">
        <v>27</v>
      </c>
      <c r="U64" s="234">
        <v>1</v>
      </c>
      <c r="V64" s="84">
        <v>896</v>
      </c>
      <c r="W64" s="231">
        <v>427</v>
      </c>
      <c r="X64" s="84">
        <v>409</v>
      </c>
      <c r="Y64" s="231">
        <v>4273</v>
      </c>
      <c r="Z64" s="84">
        <v>181</v>
      </c>
      <c r="AA64" s="233">
        <v>13883</v>
      </c>
    </row>
    <row r="65" spans="11:27" ht="13.15" x14ac:dyDescent="0.25">
      <c r="K65" s="310" t="s">
        <v>252</v>
      </c>
      <c r="L65" s="84">
        <v>481</v>
      </c>
      <c r="M65" s="231">
        <v>38</v>
      </c>
      <c r="N65" s="84">
        <v>9</v>
      </c>
      <c r="O65" s="231">
        <v>26</v>
      </c>
      <c r="P65" s="84">
        <v>0</v>
      </c>
      <c r="Q65" s="231">
        <v>3</v>
      </c>
      <c r="R65" s="84">
        <v>24</v>
      </c>
      <c r="S65" s="231">
        <v>41</v>
      </c>
      <c r="T65" s="84">
        <v>4</v>
      </c>
      <c r="U65" s="231">
        <v>1</v>
      </c>
      <c r="V65" s="84">
        <v>77</v>
      </c>
      <c r="W65" s="231">
        <v>35</v>
      </c>
      <c r="X65" s="84">
        <v>23</v>
      </c>
      <c r="Y65" s="231">
        <v>276</v>
      </c>
      <c r="Z65" s="84">
        <v>18</v>
      </c>
      <c r="AA65" s="233">
        <v>1056</v>
      </c>
    </row>
    <row r="66" spans="11:27" ht="13.15" x14ac:dyDescent="0.25">
      <c r="K66" s="310" t="s">
        <v>267</v>
      </c>
      <c r="L66" s="84">
        <v>42</v>
      </c>
      <c r="M66" s="231">
        <v>3</v>
      </c>
      <c r="N66" s="84">
        <v>4</v>
      </c>
      <c r="O66" s="231">
        <v>0</v>
      </c>
      <c r="P66" s="84">
        <v>0</v>
      </c>
      <c r="Q66" s="231">
        <v>0</v>
      </c>
      <c r="R66" s="84">
        <v>0</v>
      </c>
      <c r="S66" s="231">
        <v>0</v>
      </c>
      <c r="T66" s="84">
        <v>0</v>
      </c>
      <c r="U66" s="231">
        <v>0</v>
      </c>
      <c r="V66" s="84">
        <v>4</v>
      </c>
      <c r="W66" s="231">
        <v>0</v>
      </c>
      <c r="X66" s="84">
        <v>0</v>
      </c>
      <c r="Y66" s="231">
        <v>15</v>
      </c>
      <c r="Z66" s="84">
        <v>2</v>
      </c>
      <c r="AA66" s="233">
        <v>70</v>
      </c>
    </row>
    <row r="67" spans="11:27" ht="13.15" x14ac:dyDescent="0.25">
      <c r="K67" s="310" t="s">
        <v>268</v>
      </c>
      <c r="L67" s="84">
        <v>236</v>
      </c>
      <c r="M67" s="231">
        <v>15</v>
      </c>
      <c r="N67" s="85">
        <v>4</v>
      </c>
      <c r="O67" s="231">
        <v>17</v>
      </c>
      <c r="P67" s="84">
        <v>2</v>
      </c>
      <c r="Q67" s="231">
        <v>14</v>
      </c>
      <c r="R67" s="84">
        <v>10</v>
      </c>
      <c r="S67" s="231">
        <v>15</v>
      </c>
      <c r="T67" s="84">
        <v>1</v>
      </c>
      <c r="U67" s="231">
        <v>0</v>
      </c>
      <c r="V67" s="84">
        <v>20</v>
      </c>
      <c r="W67" s="231">
        <v>15</v>
      </c>
      <c r="X67" s="84">
        <v>3</v>
      </c>
      <c r="Y67" s="231">
        <v>90</v>
      </c>
      <c r="Z67" s="84">
        <v>11</v>
      </c>
      <c r="AA67" s="233">
        <v>453</v>
      </c>
    </row>
    <row r="68" spans="11:27" ht="13.15" x14ac:dyDescent="0.25">
      <c r="K68" s="310" t="s">
        <v>269</v>
      </c>
      <c r="L68" s="84">
        <v>4</v>
      </c>
      <c r="M68" s="231">
        <v>0</v>
      </c>
      <c r="N68" s="84">
        <v>0</v>
      </c>
      <c r="O68" s="231">
        <v>0</v>
      </c>
      <c r="P68" s="84">
        <v>0</v>
      </c>
      <c r="Q68" s="231">
        <v>0</v>
      </c>
      <c r="R68" s="84">
        <v>0</v>
      </c>
      <c r="S68" s="231">
        <v>0</v>
      </c>
      <c r="T68" s="84">
        <v>0</v>
      </c>
      <c r="U68" s="231">
        <v>0</v>
      </c>
      <c r="V68" s="84">
        <v>1</v>
      </c>
      <c r="W68" s="231">
        <v>0</v>
      </c>
      <c r="X68" s="84">
        <v>0</v>
      </c>
      <c r="Y68" s="231">
        <v>0</v>
      </c>
      <c r="Z68" s="84">
        <v>0</v>
      </c>
      <c r="AA68" s="233">
        <v>5</v>
      </c>
    </row>
    <row r="69" spans="11:27" ht="13.15" x14ac:dyDescent="0.25">
      <c r="K69" s="310" t="s">
        <v>255</v>
      </c>
      <c r="L69" s="84">
        <v>97</v>
      </c>
      <c r="M69" s="231">
        <v>5</v>
      </c>
      <c r="N69" s="85">
        <v>5</v>
      </c>
      <c r="O69" s="231">
        <v>5</v>
      </c>
      <c r="P69" s="84">
        <v>0</v>
      </c>
      <c r="Q69" s="231">
        <v>15</v>
      </c>
      <c r="R69" s="84">
        <v>1</v>
      </c>
      <c r="S69" s="231">
        <v>3</v>
      </c>
      <c r="T69" s="84">
        <v>0</v>
      </c>
      <c r="U69" s="231">
        <v>0</v>
      </c>
      <c r="V69" s="84">
        <v>21</v>
      </c>
      <c r="W69" s="231">
        <v>23</v>
      </c>
      <c r="X69" s="84">
        <v>3</v>
      </c>
      <c r="Y69" s="231">
        <v>387</v>
      </c>
      <c r="Z69" s="84">
        <v>1</v>
      </c>
      <c r="AA69" s="233">
        <v>566</v>
      </c>
    </row>
    <row r="70" spans="11:27" ht="13.15" x14ac:dyDescent="0.25">
      <c r="K70" s="310" t="s">
        <v>257</v>
      </c>
      <c r="L70" s="84">
        <v>225</v>
      </c>
      <c r="M70" s="231">
        <v>15</v>
      </c>
      <c r="N70" s="85">
        <v>1</v>
      </c>
      <c r="O70" s="231">
        <v>7</v>
      </c>
      <c r="P70" s="84">
        <v>0</v>
      </c>
      <c r="Q70" s="231">
        <v>1</v>
      </c>
      <c r="R70" s="84">
        <v>72</v>
      </c>
      <c r="S70" s="231">
        <v>35</v>
      </c>
      <c r="T70" s="84">
        <v>1</v>
      </c>
      <c r="U70" s="231">
        <v>2</v>
      </c>
      <c r="V70" s="84">
        <v>33</v>
      </c>
      <c r="W70" s="231">
        <v>8</v>
      </c>
      <c r="X70" s="84">
        <v>70</v>
      </c>
      <c r="Y70" s="231">
        <v>1659</v>
      </c>
      <c r="Z70" s="84">
        <v>14</v>
      </c>
      <c r="AA70" s="233">
        <v>2143</v>
      </c>
    </row>
    <row r="71" spans="11:27" ht="13.15" x14ac:dyDescent="0.25">
      <c r="K71" s="310" t="s">
        <v>259</v>
      </c>
      <c r="L71" s="84">
        <v>536</v>
      </c>
      <c r="M71" s="231">
        <v>36</v>
      </c>
      <c r="N71" s="85">
        <v>1</v>
      </c>
      <c r="O71" s="231">
        <v>10</v>
      </c>
      <c r="P71" s="84">
        <v>0</v>
      </c>
      <c r="Q71" s="231">
        <v>8</v>
      </c>
      <c r="R71" s="84">
        <v>46</v>
      </c>
      <c r="S71" s="231">
        <v>237</v>
      </c>
      <c r="T71" s="84">
        <v>4</v>
      </c>
      <c r="U71" s="231">
        <v>1</v>
      </c>
      <c r="V71" s="84">
        <v>143</v>
      </c>
      <c r="W71" s="231">
        <v>40</v>
      </c>
      <c r="X71" s="84">
        <v>11</v>
      </c>
      <c r="Y71" s="231">
        <v>1765</v>
      </c>
      <c r="Z71" s="84">
        <v>27</v>
      </c>
      <c r="AA71" s="233">
        <v>2865</v>
      </c>
    </row>
    <row r="72" spans="11:27" ht="13.15" x14ac:dyDescent="0.25">
      <c r="K72" s="310" t="s">
        <v>260</v>
      </c>
      <c r="L72" s="84">
        <v>23</v>
      </c>
      <c r="M72" s="231">
        <v>4</v>
      </c>
      <c r="N72" s="85">
        <v>1</v>
      </c>
      <c r="O72" s="231">
        <v>0</v>
      </c>
      <c r="P72" s="84">
        <v>0</v>
      </c>
      <c r="Q72" s="231">
        <v>1</v>
      </c>
      <c r="R72" s="84">
        <v>2</v>
      </c>
      <c r="S72" s="231">
        <v>3</v>
      </c>
      <c r="T72" s="84">
        <v>0</v>
      </c>
      <c r="U72" s="231">
        <v>0</v>
      </c>
      <c r="V72" s="84">
        <v>5</v>
      </c>
      <c r="W72" s="231">
        <v>2</v>
      </c>
      <c r="X72" s="84">
        <v>0</v>
      </c>
      <c r="Y72" s="231">
        <v>73</v>
      </c>
      <c r="Z72" s="84">
        <v>1</v>
      </c>
      <c r="AA72" s="233">
        <v>115</v>
      </c>
    </row>
    <row r="73" spans="11:27" ht="13.15" x14ac:dyDescent="0.25">
      <c r="K73" s="310" t="s">
        <v>261</v>
      </c>
      <c r="L73" s="84">
        <v>7</v>
      </c>
      <c r="M73" s="231">
        <v>2</v>
      </c>
      <c r="N73" s="85">
        <v>0</v>
      </c>
      <c r="O73" s="231">
        <v>1</v>
      </c>
      <c r="P73" s="84">
        <v>0</v>
      </c>
      <c r="Q73" s="231">
        <v>0</v>
      </c>
      <c r="R73" s="84">
        <v>0</v>
      </c>
      <c r="S73" s="231">
        <v>2</v>
      </c>
      <c r="T73" s="84">
        <v>0</v>
      </c>
      <c r="U73" s="231">
        <v>0</v>
      </c>
      <c r="V73" s="84">
        <v>1</v>
      </c>
      <c r="W73" s="231">
        <v>5</v>
      </c>
      <c r="X73" s="84">
        <v>0</v>
      </c>
      <c r="Y73" s="231">
        <v>23</v>
      </c>
      <c r="Z73" s="84">
        <v>2</v>
      </c>
      <c r="AA73" s="233">
        <v>43</v>
      </c>
    </row>
    <row r="74" spans="11:27" ht="13.15" x14ac:dyDescent="0.25">
      <c r="K74" s="310" t="s">
        <v>262</v>
      </c>
      <c r="L74" s="84">
        <v>5</v>
      </c>
      <c r="M74" s="231">
        <v>0</v>
      </c>
      <c r="N74" s="84">
        <v>0</v>
      </c>
      <c r="O74" s="231">
        <v>0</v>
      </c>
      <c r="P74" s="84">
        <v>0</v>
      </c>
      <c r="Q74" s="231">
        <v>0</v>
      </c>
      <c r="R74" s="84">
        <v>0</v>
      </c>
      <c r="S74" s="231">
        <v>0</v>
      </c>
      <c r="T74" s="84">
        <v>0</v>
      </c>
      <c r="U74" s="231">
        <v>12</v>
      </c>
      <c r="V74" s="84">
        <v>0</v>
      </c>
      <c r="W74" s="231">
        <v>4</v>
      </c>
      <c r="X74" s="84">
        <v>0</v>
      </c>
      <c r="Y74" s="231">
        <v>915</v>
      </c>
      <c r="Z74" s="84">
        <v>5</v>
      </c>
      <c r="AA74" s="233">
        <v>941</v>
      </c>
    </row>
    <row r="75" spans="11:27" ht="13.15" x14ac:dyDescent="0.25">
      <c r="K75" s="310" t="s">
        <v>263</v>
      </c>
      <c r="L75" s="84">
        <v>4</v>
      </c>
      <c r="M75" s="231">
        <v>0</v>
      </c>
      <c r="N75" s="84">
        <v>0</v>
      </c>
      <c r="O75" s="231">
        <v>0</v>
      </c>
      <c r="P75" s="84">
        <v>0</v>
      </c>
      <c r="Q75" s="231">
        <v>0</v>
      </c>
      <c r="R75" s="84">
        <v>0</v>
      </c>
      <c r="S75" s="231">
        <v>0</v>
      </c>
      <c r="T75" s="84">
        <v>0</v>
      </c>
      <c r="U75" s="231">
        <v>0</v>
      </c>
      <c r="V75" s="84">
        <v>0</v>
      </c>
      <c r="W75" s="231">
        <v>2</v>
      </c>
      <c r="X75" s="84">
        <v>1</v>
      </c>
      <c r="Y75" s="231">
        <v>8</v>
      </c>
      <c r="Z75" s="84">
        <v>0</v>
      </c>
      <c r="AA75" s="233">
        <v>15</v>
      </c>
    </row>
    <row r="76" spans="11:27" ht="13.8" thickBot="1" x14ac:dyDescent="0.3">
      <c r="K76" s="311" t="s">
        <v>55</v>
      </c>
      <c r="L76" s="79">
        <v>67</v>
      </c>
      <c r="M76" s="232">
        <v>8</v>
      </c>
      <c r="N76" s="86">
        <v>0</v>
      </c>
      <c r="O76" s="232">
        <v>1</v>
      </c>
      <c r="P76" s="79">
        <v>0</v>
      </c>
      <c r="Q76" s="232">
        <v>0</v>
      </c>
      <c r="R76" s="79">
        <v>2</v>
      </c>
      <c r="S76" s="232">
        <v>8</v>
      </c>
      <c r="T76" s="79">
        <v>0</v>
      </c>
      <c r="U76" s="232">
        <v>0</v>
      </c>
      <c r="V76" s="79">
        <v>9</v>
      </c>
      <c r="W76" s="232">
        <v>7</v>
      </c>
      <c r="X76" s="79">
        <v>3</v>
      </c>
      <c r="Y76" s="232">
        <v>162</v>
      </c>
      <c r="Z76" s="79">
        <v>5</v>
      </c>
      <c r="AA76" s="235">
        <v>272</v>
      </c>
    </row>
    <row r="77" spans="11:27" ht="13.15" x14ac:dyDescent="0.25">
      <c r="K77" s="312" t="s">
        <v>148</v>
      </c>
      <c r="L77" s="80">
        <v>7874</v>
      </c>
      <c r="M77" s="233">
        <v>476</v>
      </c>
      <c r="N77" s="87">
        <v>106</v>
      </c>
      <c r="O77" s="233">
        <v>252</v>
      </c>
      <c r="P77" s="80">
        <v>15</v>
      </c>
      <c r="Q77" s="233">
        <v>119</v>
      </c>
      <c r="R77" s="80">
        <v>428</v>
      </c>
      <c r="S77" s="236">
        <v>889</v>
      </c>
      <c r="T77" s="78">
        <v>37</v>
      </c>
      <c r="U77" s="236">
        <v>17</v>
      </c>
      <c r="V77" s="78">
        <v>1210</v>
      </c>
      <c r="W77" s="236">
        <v>568</v>
      </c>
      <c r="X77" s="78">
        <v>523</v>
      </c>
      <c r="Y77" s="236">
        <v>9646</v>
      </c>
      <c r="Z77" s="78">
        <v>267</v>
      </c>
      <c r="AA77" s="233">
        <v>22427</v>
      </c>
    </row>
    <row r="80" spans="11:27" s="24" customFormat="1" x14ac:dyDescent="0.25"/>
    <row r="85" spans="2:31" ht="13.15" x14ac:dyDescent="0.25">
      <c r="B85" s="32" t="s">
        <v>128</v>
      </c>
      <c r="C85" s="340">
        <v>40490</v>
      </c>
      <c r="D85" s="340"/>
    </row>
    <row r="86" spans="2:31" x14ac:dyDescent="0.25">
      <c r="B86" t="s">
        <v>98</v>
      </c>
    </row>
    <row r="87" spans="2:31" ht="45.7" thickBot="1" x14ac:dyDescent="0.25">
      <c r="B87" s="148"/>
      <c r="C87" s="341" t="s">
        <v>129</v>
      </c>
      <c r="D87" s="342"/>
      <c r="E87" s="343"/>
      <c r="F87" s="285" t="s">
        <v>15</v>
      </c>
      <c r="G87" s="344" t="s">
        <v>130</v>
      </c>
      <c r="H87" s="345"/>
      <c r="I87" s="284" t="s">
        <v>131</v>
      </c>
    </row>
    <row r="88" spans="2:31" ht="45.7" x14ac:dyDescent="0.25">
      <c r="B88" s="286" t="s">
        <v>272</v>
      </c>
      <c r="C88" s="2" t="s">
        <v>133</v>
      </c>
      <c r="D88" s="3" t="s">
        <v>134</v>
      </c>
      <c r="E88" s="14" t="s">
        <v>135</v>
      </c>
      <c r="F88" s="161" t="s">
        <v>133</v>
      </c>
      <c r="G88" s="162" t="s">
        <v>133</v>
      </c>
      <c r="H88" s="163" t="s">
        <v>134</v>
      </c>
      <c r="I88" s="3" t="s">
        <v>133</v>
      </c>
      <c r="L88" s="42"/>
      <c r="M88" s="42"/>
      <c r="N88" s="42"/>
      <c r="O88" s="42"/>
      <c r="P88" s="42"/>
      <c r="V88" s="42"/>
    </row>
    <row r="89" spans="2:31" ht="13.15" x14ac:dyDescent="0.25">
      <c r="B89" s="287" t="s">
        <v>273</v>
      </c>
      <c r="C89" s="74">
        <v>273</v>
      </c>
      <c r="D89" s="60">
        <v>0.3</v>
      </c>
      <c r="E89" s="57">
        <v>0</v>
      </c>
      <c r="F89" s="164">
        <v>37</v>
      </c>
      <c r="G89" s="165">
        <v>44</v>
      </c>
      <c r="H89" s="166">
        <v>0.2</v>
      </c>
      <c r="I89" s="129">
        <v>16</v>
      </c>
      <c r="J89" s="103"/>
      <c r="W89" s="15"/>
      <c r="X89" s="15"/>
      <c r="Y89" s="42"/>
      <c r="AB89" s="15"/>
      <c r="AC89" s="15"/>
      <c r="AD89" s="15"/>
      <c r="AE89" s="42"/>
    </row>
    <row r="90" spans="2:31" ht="13.15" x14ac:dyDescent="0.25">
      <c r="B90" s="244" t="s">
        <v>274</v>
      </c>
      <c r="C90" s="75">
        <v>653</v>
      </c>
      <c r="D90" s="61">
        <v>0.7</v>
      </c>
      <c r="E90" s="58">
        <v>0</v>
      </c>
      <c r="F90" s="167">
        <v>77</v>
      </c>
      <c r="G90" s="153">
        <v>98</v>
      </c>
      <c r="H90" s="168">
        <v>0.4</v>
      </c>
      <c r="I90" s="81">
        <v>15</v>
      </c>
      <c r="J90" s="103"/>
      <c r="V90" s="42"/>
      <c r="W90" s="15"/>
      <c r="X90" s="15"/>
      <c r="Y90" s="42"/>
      <c r="AB90" s="15"/>
      <c r="AC90" s="15"/>
      <c r="AD90" s="15"/>
      <c r="AE90" s="42"/>
    </row>
    <row r="91" spans="2:31" ht="13.15" x14ac:dyDescent="0.25">
      <c r="B91" s="244" t="s">
        <v>275</v>
      </c>
      <c r="C91" s="75">
        <v>1410</v>
      </c>
      <c r="D91" s="61">
        <v>1.5</v>
      </c>
      <c r="E91" s="58">
        <v>-0.3</v>
      </c>
      <c r="F91" s="167">
        <v>211</v>
      </c>
      <c r="G91" s="153">
        <v>296</v>
      </c>
      <c r="H91" s="168">
        <v>1.3</v>
      </c>
      <c r="I91" s="81">
        <v>21</v>
      </c>
      <c r="J91" s="103"/>
      <c r="W91" s="222"/>
      <c r="X91" s="103"/>
      <c r="Y91" s="103"/>
      <c r="AB91" s="5"/>
      <c r="AC91" s="222"/>
      <c r="AD91" s="103"/>
      <c r="AE91" s="103"/>
    </row>
    <row r="92" spans="2:31" ht="13.15" x14ac:dyDescent="0.25">
      <c r="B92" s="244" t="s">
        <v>276</v>
      </c>
      <c r="C92" s="75">
        <v>8109</v>
      </c>
      <c r="D92" s="61">
        <v>8.4</v>
      </c>
      <c r="E92" s="58">
        <v>-2.1</v>
      </c>
      <c r="F92" s="167">
        <v>1297</v>
      </c>
      <c r="G92" s="153">
        <v>1854</v>
      </c>
      <c r="H92" s="168">
        <v>8.4</v>
      </c>
      <c r="I92" s="81">
        <v>23</v>
      </c>
      <c r="J92" s="103"/>
      <c r="W92" s="222"/>
      <c r="X92" s="103"/>
      <c r="Y92" s="103"/>
      <c r="AB92" s="5"/>
      <c r="AC92" s="222"/>
      <c r="AD92" s="103"/>
      <c r="AE92" s="103"/>
    </row>
    <row r="93" spans="2:31" ht="13.15" x14ac:dyDescent="0.25">
      <c r="B93" s="244">
        <v>1991</v>
      </c>
      <c r="C93" s="75">
        <v>2144</v>
      </c>
      <c r="D93" s="61">
        <v>2.2000000000000002</v>
      </c>
      <c r="E93" s="58">
        <v>-0.4</v>
      </c>
      <c r="F93" s="167">
        <v>388</v>
      </c>
      <c r="G93" s="153">
        <v>535</v>
      </c>
      <c r="H93" s="168">
        <v>2.4</v>
      </c>
      <c r="I93" s="81">
        <v>25</v>
      </c>
      <c r="J93" s="103"/>
      <c r="W93" s="222"/>
      <c r="X93" s="103"/>
      <c r="Y93" s="103"/>
      <c r="AB93" s="5"/>
      <c r="AC93" s="222"/>
      <c r="AD93" s="103"/>
      <c r="AE93" s="103"/>
    </row>
    <row r="94" spans="2:31" ht="13.15" x14ac:dyDescent="0.25">
      <c r="B94" s="244">
        <v>1992</v>
      </c>
      <c r="C94" s="75">
        <v>2003</v>
      </c>
      <c r="D94" s="61">
        <v>2.1</v>
      </c>
      <c r="E94" s="58">
        <v>-0.2</v>
      </c>
      <c r="F94" s="167">
        <v>347</v>
      </c>
      <c r="G94" s="153">
        <v>511</v>
      </c>
      <c r="H94" s="168">
        <v>2.2999999999999998</v>
      </c>
      <c r="I94" s="81">
        <v>26</v>
      </c>
      <c r="J94" s="103"/>
      <c r="W94" s="222"/>
      <c r="X94" s="103"/>
      <c r="Y94" s="103"/>
      <c r="AB94" s="5"/>
      <c r="AC94" s="222"/>
      <c r="AD94" s="103"/>
      <c r="AE94" s="103"/>
    </row>
    <row r="95" spans="2:31" ht="13.15" x14ac:dyDescent="0.25">
      <c r="B95" s="244">
        <v>1993</v>
      </c>
      <c r="C95" s="75">
        <v>1784</v>
      </c>
      <c r="D95" s="61">
        <v>1.9</v>
      </c>
      <c r="E95" s="58">
        <v>-0.1</v>
      </c>
      <c r="F95" s="167">
        <v>329</v>
      </c>
      <c r="G95" s="153">
        <v>504</v>
      </c>
      <c r="H95" s="168">
        <v>2.2999999999999998</v>
      </c>
      <c r="I95" s="81">
        <v>28</v>
      </c>
      <c r="J95" s="103"/>
      <c r="W95" s="222"/>
      <c r="X95" s="103"/>
      <c r="Y95" s="103"/>
      <c r="AB95" s="5"/>
      <c r="AC95" s="222"/>
      <c r="AD95" s="103"/>
      <c r="AE95" s="103"/>
    </row>
    <row r="96" spans="2:31" ht="13.15" x14ac:dyDescent="0.25">
      <c r="B96" s="244">
        <v>1994</v>
      </c>
      <c r="C96" s="75">
        <v>2450</v>
      </c>
      <c r="D96" s="61">
        <v>2.5</v>
      </c>
      <c r="E96" s="58">
        <v>0</v>
      </c>
      <c r="F96" s="167">
        <v>431</v>
      </c>
      <c r="G96" s="153">
        <v>621</v>
      </c>
      <c r="H96" s="168">
        <v>2.8</v>
      </c>
      <c r="I96" s="81">
        <v>25</v>
      </c>
      <c r="J96" s="103"/>
      <c r="V96" s="42"/>
      <c r="W96" s="222"/>
      <c r="X96" s="103"/>
      <c r="Y96" s="103"/>
      <c r="AB96" s="5"/>
      <c r="AC96" s="222"/>
      <c r="AD96" s="103"/>
      <c r="AE96" s="103"/>
    </row>
    <row r="97" spans="2:29" ht="13.15" x14ac:dyDescent="0.25">
      <c r="B97" s="244">
        <v>1995</v>
      </c>
      <c r="C97" s="75">
        <v>2985</v>
      </c>
      <c r="D97" s="61">
        <v>3.1</v>
      </c>
      <c r="E97" s="58">
        <v>-0.1</v>
      </c>
      <c r="F97" s="167">
        <v>506</v>
      </c>
      <c r="G97" s="153">
        <v>739</v>
      </c>
      <c r="H97" s="168">
        <v>3.4</v>
      </c>
      <c r="I97" s="81">
        <v>25</v>
      </c>
      <c r="J97" s="103"/>
      <c r="W97" s="5"/>
      <c r="AB97" s="5"/>
      <c r="AC97" s="5"/>
    </row>
    <row r="98" spans="2:29" ht="13.15" x14ac:dyDescent="0.25">
      <c r="B98" s="244">
        <v>1996</v>
      </c>
      <c r="C98" s="75">
        <v>3513</v>
      </c>
      <c r="D98" s="61">
        <v>3.6</v>
      </c>
      <c r="E98" s="58">
        <v>-0.2</v>
      </c>
      <c r="F98" s="167">
        <v>562</v>
      </c>
      <c r="G98" s="153">
        <v>788</v>
      </c>
      <c r="H98" s="168">
        <v>3.6</v>
      </c>
      <c r="I98" s="81">
        <v>22</v>
      </c>
      <c r="J98" s="103"/>
      <c r="W98" s="5"/>
      <c r="AB98" s="5"/>
      <c r="AC98" s="5"/>
    </row>
    <row r="99" spans="2:29" ht="13.15" x14ac:dyDescent="0.25">
      <c r="B99" s="244">
        <v>1997</v>
      </c>
      <c r="C99" s="75">
        <v>4153</v>
      </c>
      <c r="D99" s="61">
        <v>4.3</v>
      </c>
      <c r="E99" s="58">
        <v>0</v>
      </c>
      <c r="F99" s="167">
        <v>668</v>
      </c>
      <c r="G99" s="153">
        <v>933</v>
      </c>
      <c r="H99" s="168">
        <v>4.3</v>
      </c>
      <c r="I99" s="81">
        <v>22</v>
      </c>
      <c r="J99" s="103"/>
      <c r="W99" s="5"/>
      <c r="X99" s="5"/>
      <c r="AB99" s="5"/>
      <c r="AC99" s="5"/>
    </row>
    <row r="100" spans="2:29" ht="13.15" x14ac:dyDescent="0.25">
      <c r="B100" s="244">
        <v>1998</v>
      </c>
      <c r="C100" s="75">
        <v>4991</v>
      </c>
      <c r="D100" s="61">
        <v>5.2</v>
      </c>
      <c r="E100" s="58">
        <v>-0.1</v>
      </c>
      <c r="F100" s="167">
        <v>796</v>
      </c>
      <c r="G100" s="153">
        <v>1094</v>
      </c>
      <c r="H100" s="168">
        <v>5</v>
      </c>
      <c r="I100" s="81">
        <v>22</v>
      </c>
      <c r="J100" s="103"/>
      <c r="W100" s="5"/>
      <c r="X100" s="5"/>
      <c r="AB100" s="5"/>
      <c r="AC100" s="5"/>
    </row>
    <row r="101" spans="2:29" ht="13.15" x14ac:dyDescent="0.25">
      <c r="B101" s="244">
        <v>1999</v>
      </c>
      <c r="C101" s="75">
        <v>5489</v>
      </c>
      <c r="D101" s="61">
        <v>5.7</v>
      </c>
      <c r="E101" s="58">
        <v>-0.2</v>
      </c>
      <c r="F101" s="167">
        <v>900</v>
      </c>
      <c r="G101" s="153">
        <v>1242</v>
      </c>
      <c r="H101" s="168">
        <v>5.7</v>
      </c>
      <c r="I101" s="81">
        <v>23</v>
      </c>
      <c r="J101" s="103"/>
    </row>
    <row r="102" spans="2:29" ht="13.15" x14ac:dyDescent="0.25">
      <c r="B102" s="244">
        <v>2000</v>
      </c>
      <c r="C102" s="75">
        <v>5569</v>
      </c>
      <c r="D102" s="61">
        <v>5.8</v>
      </c>
      <c r="E102" s="58">
        <v>0</v>
      </c>
      <c r="F102" s="167">
        <v>845</v>
      </c>
      <c r="G102" s="153">
        <v>1138</v>
      </c>
      <c r="H102" s="168">
        <v>5.2</v>
      </c>
      <c r="I102" s="81">
        <v>20</v>
      </c>
      <c r="J102" s="103"/>
    </row>
    <row r="103" spans="2:29" ht="13.15" x14ac:dyDescent="0.25">
      <c r="B103" s="244">
        <v>2001</v>
      </c>
      <c r="C103" s="75">
        <v>4623</v>
      </c>
      <c r="D103" s="61">
        <v>4.8</v>
      </c>
      <c r="E103" s="58">
        <v>0</v>
      </c>
      <c r="F103" s="167">
        <v>683</v>
      </c>
      <c r="G103" s="153">
        <v>950</v>
      </c>
      <c r="H103" s="168">
        <v>4.3</v>
      </c>
      <c r="I103" s="81">
        <v>21</v>
      </c>
      <c r="J103" s="103"/>
    </row>
    <row r="104" spans="2:29" ht="13.15" x14ac:dyDescent="0.25">
      <c r="B104" s="244">
        <v>2002</v>
      </c>
      <c r="C104" s="75">
        <v>4989</v>
      </c>
      <c r="D104" s="61">
        <v>5.2</v>
      </c>
      <c r="E104" s="58">
        <v>-0.1</v>
      </c>
      <c r="F104" s="167">
        <v>766</v>
      </c>
      <c r="G104" s="153">
        <v>975</v>
      </c>
      <c r="H104" s="168">
        <v>4.4000000000000004</v>
      </c>
      <c r="I104" s="81">
        <v>20</v>
      </c>
      <c r="J104" s="103"/>
    </row>
    <row r="105" spans="2:29" ht="13.15" x14ac:dyDescent="0.25">
      <c r="B105" s="244">
        <v>2003</v>
      </c>
      <c r="C105" s="75">
        <v>5733</v>
      </c>
      <c r="D105" s="61">
        <v>6</v>
      </c>
      <c r="E105" s="58">
        <v>-0.1</v>
      </c>
      <c r="F105" s="167">
        <v>887</v>
      </c>
      <c r="G105" s="153">
        <v>1138</v>
      </c>
      <c r="H105" s="168">
        <v>5.2</v>
      </c>
      <c r="I105" s="81">
        <v>20</v>
      </c>
      <c r="J105" s="103"/>
    </row>
    <row r="106" spans="2:29" ht="13.15" x14ac:dyDescent="0.25">
      <c r="B106" s="244">
        <v>2004</v>
      </c>
      <c r="C106" s="75">
        <v>6031</v>
      </c>
      <c r="D106" s="61">
        <v>6.3</v>
      </c>
      <c r="E106" s="58">
        <v>0</v>
      </c>
      <c r="F106" s="167">
        <v>938</v>
      </c>
      <c r="G106" s="153">
        <v>1215</v>
      </c>
      <c r="H106" s="168">
        <v>5.5</v>
      </c>
      <c r="I106" s="81">
        <v>20</v>
      </c>
      <c r="J106" s="103"/>
    </row>
    <row r="107" spans="2:29" ht="13.15" x14ac:dyDescent="0.25">
      <c r="B107" s="244">
        <v>2005</v>
      </c>
      <c r="C107" s="75">
        <v>6198</v>
      </c>
      <c r="D107" s="61">
        <v>6.4</v>
      </c>
      <c r="E107" s="58">
        <v>-0.3</v>
      </c>
      <c r="F107" s="167">
        <v>995</v>
      </c>
      <c r="G107" s="153">
        <v>1215</v>
      </c>
      <c r="H107" s="168">
        <v>5.5</v>
      </c>
      <c r="I107" s="81">
        <v>20</v>
      </c>
      <c r="J107" s="103"/>
    </row>
    <row r="108" spans="2:29" ht="13.15" x14ac:dyDescent="0.25">
      <c r="B108" s="244">
        <v>2006</v>
      </c>
      <c r="C108" s="75">
        <v>6339</v>
      </c>
      <c r="D108" s="61">
        <v>6.6</v>
      </c>
      <c r="E108" s="58">
        <v>-0.8</v>
      </c>
      <c r="F108" s="167">
        <v>1206</v>
      </c>
      <c r="G108" s="153">
        <v>1440</v>
      </c>
      <c r="H108" s="168">
        <v>6.6</v>
      </c>
      <c r="I108" s="81">
        <v>23</v>
      </c>
      <c r="J108" s="103"/>
    </row>
    <row r="109" spans="2:29" ht="13.15" x14ac:dyDescent="0.25">
      <c r="B109" s="244">
        <v>2007</v>
      </c>
      <c r="C109" s="75">
        <v>6505</v>
      </c>
      <c r="D109" s="61">
        <v>6.8</v>
      </c>
      <c r="E109" s="58">
        <v>-0.7</v>
      </c>
      <c r="F109" s="167">
        <v>1302</v>
      </c>
      <c r="G109" s="153">
        <v>1579</v>
      </c>
      <c r="H109" s="168">
        <v>7.2</v>
      </c>
      <c r="I109" s="81">
        <v>24</v>
      </c>
      <c r="J109" s="103"/>
    </row>
    <row r="110" spans="2:29" ht="13.15" x14ac:dyDescent="0.25">
      <c r="B110" s="244">
        <v>2008</v>
      </c>
      <c r="C110" s="75">
        <v>7262</v>
      </c>
      <c r="D110" s="61">
        <v>7.5</v>
      </c>
      <c r="E110" s="58">
        <v>2.8</v>
      </c>
      <c r="F110" s="167">
        <v>1593</v>
      </c>
      <c r="G110" s="153">
        <v>1858</v>
      </c>
      <c r="H110" s="168">
        <v>8.5</v>
      </c>
      <c r="I110" s="81">
        <v>26</v>
      </c>
      <c r="J110" s="103"/>
    </row>
    <row r="111" spans="2:29" ht="13.8" thickBot="1" x14ac:dyDescent="0.3">
      <c r="B111" s="244">
        <v>2009</v>
      </c>
      <c r="C111" s="76">
        <v>3090</v>
      </c>
      <c r="D111" s="62">
        <v>3.2</v>
      </c>
      <c r="E111" s="59" t="s">
        <v>118</v>
      </c>
      <c r="F111" s="169">
        <v>1025</v>
      </c>
      <c r="G111" s="170">
        <v>1183</v>
      </c>
      <c r="H111" s="171">
        <v>5.4</v>
      </c>
      <c r="I111" s="102">
        <v>38</v>
      </c>
    </row>
    <row r="112" spans="2:29" ht="13.5" customHeight="1" x14ac:dyDescent="0.25">
      <c r="B112" s="313" t="s">
        <v>8</v>
      </c>
      <c r="C112" s="77">
        <v>96296</v>
      </c>
      <c r="D112" s="55">
        <v>100</v>
      </c>
      <c r="E112" s="56">
        <v>0</v>
      </c>
      <c r="F112" s="172">
        <v>16789</v>
      </c>
      <c r="G112" s="137">
        <v>21950</v>
      </c>
      <c r="H112" s="173">
        <v>100</v>
      </c>
      <c r="I112" s="101">
        <v>23</v>
      </c>
    </row>
    <row r="113" spans="2:9" ht="21.8" customHeight="1" thickBot="1" x14ac:dyDescent="0.3">
      <c r="B113" s="243" t="s">
        <v>30</v>
      </c>
      <c r="C113" s="76">
        <v>2148</v>
      </c>
      <c r="D113" s="62" t="s">
        <v>118</v>
      </c>
      <c r="E113" s="59" t="s">
        <v>118</v>
      </c>
      <c r="F113" s="169">
        <v>404</v>
      </c>
      <c r="G113" s="170">
        <v>477</v>
      </c>
      <c r="H113" s="174" t="s">
        <v>118</v>
      </c>
      <c r="I113" s="102">
        <v>22</v>
      </c>
    </row>
    <row r="114" spans="2:9" ht="13.15" x14ac:dyDescent="0.25">
      <c r="B114" s="244" t="s">
        <v>148</v>
      </c>
      <c r="C114" s="77">
        <v>98444</v>
      </c>
      <c r="D114" s="55" t="s">
        <v>118</v>
      </c>
      <c r="E114" s="56" t="s">
        <v>118</v>
      </c>
      <c r="F114" s="172">
        <v>17193</v>
      </c>
      <c r="G114" s="137">
        <v>22427</v>
      </c>
      <c r="H114" s="160" t="s">
        <v>118</v>
      </c>
      <c r="I114" s="101">
        <v>23</v>
      </c>
    </row>
  </sheetData>
  <mergeCells count="46">
    <mergeCell ref="U62:U63"/>
    <mergeCell ref="V62:V63"/>
    <mergeCell ref="U43:U44"/>
    <mergeCell ref="V43:V44"/>
    <mergeCell ref="Q62:Q63"/>
    <mergeCell ref="R62:R63"/>
    <mergeCell ref="S62:S63"/>
    <mergeCell ref="T62:T63"/>
    <mergeCell ref="R43:R44"/>
    <mergeCell ref="Q43:Q44"/>
    <mergeCell ref="S43:S44"/>
    <mergeCell ref="T43:T44"/>
    <mergeCell ref="O43:O44"/>
    <mergeCell ref="P43:P44"/>
    <mergeCell ref="AA43:AA44"/>
    <mergeCell ref="W43:W44"/>
    <mergeCell ref="X43:X44"/>
    <mergeCell ref="Y43:Y44"/>
    <mergeCell ref="C87:E87"/>
    <mergeCell ref="G87:H87"/>
    <mergeCell ref="K43:K44"/>
    <mergeCell ref="L43:L44"/>
    <mergeCell ref="K62:K63"/>
    <mergeCell ref="L62:L63"/>
    <mergeCell ref="C4:D4"/>
    <mergeCell ref="C19:E19"/>
    <mergeCell ref="G19:H19"/>
    <mergeCell ref="C17:D17"/>
    <mergeCell ref="C6:E6"/>
    <mergeCell ref="G6:H6"/>
    <mergeCell ref="L42:AA42"/>
    <mergeCell ref="L61:AA61"/>
    <mergeCell ref="L40:M40"/>
    <mergeCell ref="C85:D85"/>
    <mergeCell ref="AA62:AA63"/>
    <mergeCell ref="W62:W63"/>
    <mergeCell ref="X62:X63"/>
    <mergeCell ref="Y62:Y63"/>
    <mergeCell ref="Z62:Z63"/>
    <mergeCell ref="Z43:Z44"/>
    <mergeCell ref="M62:M63"/>
    <mergeCell ref="N62:N63"/>
    <mergeCell ref="O62:O63"/>
    <mergeCell ref="P62:P63"/>
    <mergeCell ref="M43:M44"/>
    <mergeCell ref="N43:N44"/>
  </mergeCells>
  <phoneticPr fontId="7" type="noConversion"/>
  <pageMargins left="0.75" right="0.75" top="1" bottom="1" header="0.4921259845" footer="0.4921259845"/>
  <pageSetup paperSize="9" scale="2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4"/>
  <dimension ref="A2:J57"/>
  <sheetViews>
    <sheetView workbookViewId="0"/>
  </sheetViews>
  <sheetFormatPr defaultColWidth="8.85546875" defaultRowHeight="11.9" x14ac:dyDescent="0.25"/>
  <cols>
    <col min="1" max="1" width="12" customWidth="1"/>
    <col min="2" max="2" width="18.85546875" customWidth="1"/>
    <col min="3" max="3" width="8.140625" customWidth="1"/>
    <col min="4" max="4" width="7.140625" customWidth="1"/>
    <col min="5" max="5" width="10" customWidth="1"/>
    <col min="6" max="6" width="8" customWidth="1"/>
    <col min="7" max="7" width="6.85546875" customWidth="1"/>
    <col min="8" max="8" width="6.140625" customWidth="1"/>
  </cols>
  <sheetData>
    <row r="2" spans="1:9" ht="13.15" x14ac:dyDescent="0.25">
      <c r="A2" s="4" t="s">
        <v>277</v>
      </c>
    </row>
    <row r="4" spans="1:9" ht="13.15" x14ac:dyDescent="0.25">
      <c r="B4" s="32" t="s">
        <v>128</v>
      </c>
      <c r="C4" s="340">
        <v>40491</v>
      </c>
      <c r="D4" s="340"/>
    </row>
    <row r="5" spans="1:9" ht="45.7" thickBot="1" x14ac:dyDescent="0.25">
      <c r="B5" s="148"/>
      <c r="C5" s="341" t="s">
        <v>129</v>
      </c>
      <c r="D5" s="342"/>
      <c r="E5" s="343"/>
      <c r="F5" s="285" t="s">
        <v>15</v>
      </c>
      <c r="G5" s="344" t="s">
        <v>130</v>
      </c>
      <c r="H5" s="345"/>
      <c r="I5" s="284" t="s">
        <v>131</v>
      </c>
    </row>
    <row r="6" spans="1:9" ht="23.2" x14ac:dyDescent="0.25">
      <c r="B6" s="286" t="s">
        <v>278</v>
      </c>
      <c r="C6" s="2" t="s">
        <v>133</v>
      </c>
      <c r="D6" s="3" t="s">
        <v>134</v>
      </c>
      <c r="E6" s="14" t="s">
        <v>135</v>
      </c>
      <c r="F6" s="161" t="s">
        <v>133</v>
      </c>
      <c r="G6" s="162" t="s">
        <v>133</v>
      </c>
      <c r="H6" s="163" t="s">
        <v>134</v>
      </c>
      <c r="I6" s="3" t="s">
        <v>133</v>
      </c>
    </row>
    <row r="7" spans="1:9" ht="13.15" x14ac:dyDescent="0.25">
      <c r="B7" s="287" t="s">
        <v>279</v>
      </c>
      <c r="C7" s="74">
        <v>1819</v>
      </c>
      <c r="D7" s="60">
        <v>2.1</v>
      </c>
      <c r="E7" s="57">
        <v>0.4</v>
      </c>
      <c r="F7" s="164">
        <v>1132</v>
      </c>
      <c r="G7" s="165">
        <v>1309</v>
      </c>
      <c r="H7" s="166">
        <v>6.3</v>
      </c>
      <c r="I7" s="11">
        <v>72</v>
      </c>
    </row>
    <row r="8" spans="1:9" ht="13.15" x14ac:dyDescent="0.25">
      <c r="B8" s="244" t="s">
        <v>280</v>
      </c>
      <c r="C8" s="75">
        <v>2514</v>
      </c>
      <c r="D8" s="61">
        <v>2.9</v>
      </c>
      <c r="E8" s="58">
        <v>0.3</v>
      </c>
      <c r="F8" s="167">
        <v>1546</v>
      </c>
      <c r="G8" s="153">
        <v>1770</v>
      </c>
      <c r="H8" s="168">
        <v>8.5</v>
      </c>
      <c r="I8" s="12">
        <v>70</v>
      </c>
    </row>
    <row r="9" spans="1:9" ht="13.15" x14ac:dyDescent="0.25">
      <c r="B9" s="244" t="s">
        <v>281</v>
      </c>
      <c r="C9" s="75">
        <v>6293</v>
      </c>
      <c r="D9" s="61">
        <v>7.2</v>
      </c>
      <c r="E9" s="58">
        <v>-0.2</v>
      </c>
      <c r="F9" s="167">
        <v>1430</v>
      </c>
      <c r="G9" s="153">
        <v>2208</v>
      </c>
      <c r="H9" s="168">
        <v>10.6</v>
      </c>
      <c r="I9" s="12">
        <v>35</v>
      </c>
    </row>
    <row r="10" spans="1:9" ht="13.15" x14ac:dyDescent="0.25">
      <c r="B10" s="244" t="s">
        <v>282</v>
      </c>
      <c r="C10" s="75">
        <v>4359</v>
      </c>
      <c r="D10" s="61">
        <v>5</v>
      </c>
      <c r="E10" s="58">
        <v>-0.1</v>
      </c>
      <c r="F10" s="167">
        <v>850</v>
      </c>
      <c r="G10" s="153">
        <v>1262</v>
      </c>
      <c r="H10" s="168">
        <v>6.1</v>
      </c>
      <c r="I10" s="12">
        <v>29</v>
      </c>
    </row>
    <row r="11" spans="1:9" ht="13.15" x14ac:dyDescent="0.25">
      <c r="B11" s="244" t="s">
        <v>283</v>
      </c>
      <c r="C11" s="75">
        <v>6707</v>
      </c>
      <c r="D11" s="61">
        <v>7.7</v>
      </c>
      <c r="E11" s="58">
        <v>-0.5</v>
      </c>
      <c r="F11" s="167">
        <v>1235</v>
      </c>
      <c r="G11" s="153">
        <v>1671</v>
      </c>
      <c r="H11" s="168">
        <v>8</v>
      </c>
      <c r="I11" s="12">
        <v>25</v>
      </c>
    </row>
    <row r="12" spans="1:9" ht="13.15" x14ac:dyDescent="0.25">
      <c r="B12" s="244" t="s">
        <v>284</v>
      </c>
      <c r="C12" s="75">
        <v>7592</v>
      </c>
      <c r="D12" s="61">
        <v>8.6999999999999993</v>
      </c>
      <c r="E12" s="58">
        <v>0.1</v>
      </c>
      <c r="F12" s="167">
        <v>1314</v>
      </c>
      <c r="G12" s="153">
        <v>1728</v>
      </c>
      <c r="H12" s="168">
        <v>8.3000000000000007</v>
      </c>
      <c r="I12" s="12">
        <v>23</v>
      </c>
    </row>
    <row r="13" spans="1:9" ht="13.15" x14ac:dyDescent="0.25">
      <c r="B13" s="244" t="s">
        <v>285</v>
      </c>
      <c r="C13" s="75">
        <v>14267</v>
      </c>
      <c r="D13" s="61">
        <v>16.399999999999999</v>
      </c>
      <c r="E13" s="58">
        <v>-0.4</v>
      </c>
      <c r="F13" s="167">
        <v>2215</v>
      </c>
      <c r="G13" s="153">
        <v>2835</v>
      </c>
      <c r="H13" s="168">
        <v>13.6</v>
      </c>
      <c r="I13" s="12">
        <v>20</v>
      </c>
    </row>
    <row r="14" spans="1:9" ht="13.15" x14ac:dyDescent="0.25">
      <c r="B14" s="244" t="s">
        <v>286</v>
      </c>
      <c r="C14" s="75">
        <v>15436</v>
      </c>
      <c r="D14" s="61">
        <v>17.7</v>
      </c>
      <c r="E14" s="58">
        <v>-0.3</v>
      </c>
      <c r="F14" s="167">
        <v>2215</v>
      </c>
      <c r="G14" s="153">
        <v>2883</v>
      </c>
      <c r="H14" s="168">
        <v>13.9</v>
      </c>
      <c r="I14" s="12">
        <v>19</v>
      </c>
    </row>
    <row r="15" spans="1:9" ht="13.15" x14ac:dyDescent="0.25">
      <c r="B15" s="244" t="s">
        <v>287</v>
      </c>
      <c r="C15" s="75">
        <v>13754</v>
      </c>
      <c r="D15" s="61">
        <v>15.8</v>
      </c>
      <c r="E15" s="58">
        <v>-0.2</v>
      </c>
      <c r="F15" s="167">
        <v>1813</v>
      </c>
      <c r="G15" s="153">
        <v>2275</v>
      </c>
      <c r="H15" s="168">
        <v>10.9</v>
      </c>
      <c r="I15" s="12">
        <v>17</v>
      </c>
    </row>
    <row r="16" spans="1:9" ht="13.15" x14ac:dyDescent="0.25">
      <c r="B16" s="244" t="s">
        <v>288</v>
      </c>
      <c r="C16" s="75">
        <v>8600</v>
      </c>
      <c r="D16" s="61">
        <v>9.9</v>
      </c>
      <c r="E16" s="58">
        <v>0.6</v>
      </c>
      <c r="F16" s="167">
        <v>1125</v>
      </c>
      <c r="G16" s="153">
        <v>1517</v>
      </c>
      <c r="H16" s="168">
        <v>7.3</v>
      </c>
      <c r="I16" s="12">
        <v>18</v>
      </c>
    </row>
    <row r="17" spans="2:9" ht="13.8" thickBot="1" x14ac:dyDescent="0.3">
      <c r="B17" s="288" t="s">
        <v>289</v>
      </c>
      <c r="C17" s="76">
        <v>5773</v>
      </c>
      <c r="D17" s="62">
        <v>6.6</v>
      </c>
      <c r="E17" s="59">
        <v>0.4</v>
      </c>
      <c r="F17" s="169">
        <v>965</v>
      </c>
      <c r="G17" s="170">
        <v>1330</v>
      </c>
      <c r="H17" s="171">
        <v>6.4</v>
      </c>
      <c r="I17" s="13">
        <v>23</v>
      </c>
    </row>
    <row r="18" spans="2:9" ht="13.15" x14ac:dyDescent="0.25">
      <c r="B18" s="244" t="s">
        <v>8</v>
      </c>
      <c r="C18" s="77">
        <v>87114</v>
      </c>
      <c r="D18" s="55">
        <v>100</v>
      </c>
      <c r="E18" s="56">
        <v>0</v>
      </c>
      <c r="F18" s="172">
        <v>15840</v>
      </c>
      <c r="G18" s="137">
        <v>20788</v>
      </c>
      <c r="H18" s="173">
        <v>100</v>
      </c>
      <c r="I18" s="101">
        <v>24</v>
      </c>
    </row>
    <row r="19" spans="2:9" ht="24.9" customHeight="1" thickBot="1" x14ac:dyDescent="0.3">
      <c r="B19" s="214" t="s">
        <v>30</v>
      </c>
      <c r="C19" s="76">
        <v>11330</v>
      </c>
      <c r="D19" s="62" t="s">
        <v>118</v>
      </c>
      <c r="E19" s="59" t="s">
        <v>118</v>
      </c>
      <c r="F19" s="169">
        <v>1353</v>
      </c>
      <c r="G19" s="170">
        <v>1639</v>
      </c>
      <c r="H19" s="227" t="s">
        <v>118</v>
      </c>
      <c r="I19" s="13">
        <v>14</v>
      </c>
    </row>
    <row r="20" spans="2:9" ht="13.15" x14ac:dyDescent="0.25">
      <c r="B20" s="244" t="s">
        <v>148</v>
      </c>
      <c r="C20" s="77">
        <v>98444</v>
      </c>
      <c r="D20" s="55" t="s">
        <v>118</v>
      </c>
      <c r="E20" s="56" t="s">
        <v>118</v>
      </c>
      <c r="F20" s="172">
        <v>17193</v>
      </c>
      <c r="G20" s="137">
        <v>22427</v>
      </c>
      <c r="H20" s="228" t="s">
        <v>118</v>
      </c>
      <c r="I20" s="101">
        <v>23</v>
      </c>
    </row>
    <row r="22" spans="2:9" s="24" customFormat="1" x14ac:dyDescent="0.25"/>
    <row r="24" spans="2:9" ht="13.15" x14ac:dyDescent="0.25">
      <c r="B24" s="32" t="s">
        <v>128</v>
      </c>
      <c r="C24" s="340">
        <v>40491</v>
      </c>
      <c r="D24" s="340"/>
    </row>
    <row r="25" spans="2:9" ht="45.7" thickBot="1" x14ac:dyDescent="0.25">
      <c r="B25" s="148"/>
      <c r="C25" s="341" t="s">
        <v>129</v>
      </c>
      <c r="D25" s="342"/>
      <c r="E25" s="343"/>
      <c r="F25" s="285" t="s">
        <v>15</v>
      </c>
      <c r="G25" s="344" t="s">
        <v>130</v>
      </c>
      <c r="H25" s="345"/>
      <c r="I25" s="284" t="s">
        <v>131</v>
      </c>
    </row>
    <row r="26" spans="2:9" ht="34.450000000000003" x14ac:dyDescent="0.25">
      <c r="B26" s="286" t="s">
        <v>290</v>
      </c>
      <c r="C26" s="2" t="s">
        <v>133</v>
      </c>
      <c r="D26" s="3" t="s">
        <v>134</v>
      </c>
      <c r="E26" s="14" t="s">
        <v>135</v>
      </c>
      <c r="F26" s="161" t="s">
        <v>133</v>
      </c>
      <c r="G26" s="162" t="s">
        <v>133</v>
      </c>
      <c r="H26" s="163" t="s">
        <v>134</v>
      </c>
      <c r="I26" s="3" t="s">
        <v>133</v>
      </c>
    </row>
    <row r="27" spans="2:9" ht="13.15" x14ac:dyDescent="0.25">
      <c r="B27" s="287" t="s">
        <v>73</v>
      </c>
      <c r="C27" s="74">
        <v>69573</v>
      </c>
      <c r="D27" s="60">
        <v>70.7</v>
      </c>
      <c r="E27" s="57">
        <v>-0.8</v>
      </c>
      <c r="F27" s="164">
        <v>12307</v>
      </c>
      <c r="G27" s="165">
        <v>15821</v>
      </c>
      <c r="H27" s="166">
        <v>70.5</v>
      </c>
      <c r="I27" s="11">
        <v>23</v>
      </c>
    </row>
    <row r="28" spans="2:9" ht="13.8" thickBot="1" x14ac:dyDescent="0.3">
      <c r="B28" s="288" t="s">
        <v>74</v>
      </c>
      <c r="C28" s="76">
        <v>28835</v>
      </c>
      <c r="D28" s="62">
        <v>29.3</v>
      </c>
      <c r="E28" s="59">
        <v>0.8</v>
      </c>
      <c r="F28" s="169">
        <v>4885</v>
      </c>
      <c r="G28" s="170">
        <v>6605</v>
      </c>
      <c r="H28" s="171">
        <v>29.5</v>
      </c>
      <c r="I28" s="13">
        <v>23</v>
      </c>
    </row>
    <row r="29" spans="2:9" ht="13.15" x14ac:dyDescent="0.25">
      <c r="B29" s="244" t="s">
        <v>8</v>
      </c>
      <c r="C29" s="77">
        <v>98408</v>
      </c>
      <c r="D29" s="55">
        <v>100</v>
      </c>
      <c r="E29" s="56">
        <v>0</v>
      </c>
      <c r="F29" s="172">
        <v>17192</v>
      </c>
      <c r="G29" s="137">
        <v>22426</v>
      </c>
      <c r="H29" s="173">
        <v>100</v>
      </c>
      <c r="I29" s="101">
        <v>23</v>
      </c>
    </row>
    <row r="30" spans="2:9" ht="24.9" customHeight="1" thickBot="1" x14ac:dyDescent="0.3">
      <c r="B30" s="243" t="s">
        <v>30</v>
      </c>
      <c r="C30" s="76">
        <v>36</v>
      </c>
      <c r="D30" s="62" t="s">
        <v>118</v>
      </c>
      <c r="E30" s="59" t="s">
        <v>118</v>
      </c>
      <c r="F30" s="169">
        <v>1</v>
      </c>
      <c r="G30" s="170">
        <v>1</v>
      </c>
      <c r="H30" s="227" t="s">
        <v>118</v>
      </c>
      <c r="I30" s="13">
        <v>3</v>
      </c>
    </row>
    <row r="31" spans="2:9" ht="13.15" x14ac:dyDescent="0.25">
      <c r="B31" s="244" t="s">
        <v>148</v>
      </c>
      <c r="C31" s="77">
        <v>98444</v>
      </c>
      <c r="D31" s="55" t="s">
        <v>118</v>
      </c>
      <c r="E31" s="56" t="s">
        <v>118</v>
      </c>
      <c r="F31" s="172">
        <v>17193</v>
      </c>
      <c r="G31" s="137">
        <v>22427</v>
      </c>
      <c r="H31" s="228" t="s">
        <v>118</v>
      </c>
      <c r="I31" s="3">
        <v>23</v>
      </c>
    </row>
    <row r="33" spans="2:10" s="24" customFormat="1" x14ac:dyDescent="0.25"/>
    <row r="36" spans="2:10" ht="13.15" x14ac:dyDescent="0.25">
      <c r="B36" s="32" t="s">
        <v>128</v>
      </c>
      <c r="C36" s="340">
        <v>40491</v>
      </c>
      <c r="D36" s="340"/>
    </row>
    <row r="37" spans="2:10" ht="45.7" thickBot="1" x14ac:dyDescent="0.25">
      <c r="B37" s="148"/>
      <c r="C37" s="341" t="s">
        <v>129</v>
      </c>
      <c r="D37" s="342"/>
      <c r="E37" s="343"/>
      <c r="F37" s="285" t="s">
        <v>15</v>
      </c>
      <c r="G37" s="344" t="s">
        <v>130</v>
      </c>
      <c r="H37" s="345"/>
      <c r="I37" s="284" t="s">
        <v>131</v>
      </c>
    </row>
    <row r="38" spans="2:10" ht="45.7" x14ac:dyDescent="0.25">
      <c r="B38" s="286" t="s">
        <v>291</v>
      </c>
      <c r="C38" s="2" t="s">
        <v>133</v>
      </c>
      <c r="D38" s="3" t="s">
        <v>134</v>
      </c>
      <c r="E38" s="14" t="s">
        <v>135</v>
      </c>
      <c r="F38" s="161" t="s">
        <v>133</v>
      </c>
      <c r="G38" s="162" t="s">
        <v>133</v>
      </c>
      <c r="H38" s="163" t="s">
        <v>134</v>
      </c>
      <c r="I38" s="113" t="s">
        <v>133</v>
      </c>
    </row>
    <row r="39" spans="2:10" ht="13.15" x14ac:dyDescent="0.25">
      <c r="B39" s="287" t="s">
        <v>292</v>
      </c>
      <c r="C39" s="74">
        <v>26964</v>
      </c>
      <c r="D39" s="60">
        <v>56.8</v>
      </c>
      <c r="E39" s="57">
        <v>-2.4</v>
      </c>
      <c r="F39" s="164">
        <v>3455</v>
      </c>
      <c r="G39" s="165">
        <v>4592</v>
      </c>
      <c r="H39" s="166">
        <v>42.1</v>
      </c>
      <c r="I39" s="11">
        <v>17</v>
      </c>
      <c r="J39" s="100"/>
    </row>
    <row r="40" spans="2:10" ht="13.15" x14ac:dyDescent="0.25">
      <c r="B40" s="244">
        <v>1996</v>
      </c>
      <c r="C40" s="75">
        <v>693</v>
      </c>
      <c r="D40" s="61">
        <v>1.5</v>
      </c>
      <c r="E40" s="58">
        <v>0</v>
      </c>
      <c r="F40" s="167">
        <v>109</v>
      </c>
      <c r="G40" s="153">
        <v>138</v>
      </c>
      <c r="H40" s="168">
        <v>1.3</v>
      </c>
      <c r="I40" s="12">
        <v>20</v>
      </c>
      <c r="J40" s="100"/>
    </row>
    <row r="41" spans="2:10" ht="13.15" x14ac:dyDescent="0.25">
      <c r="B41" s="244">
        <v>1997</v>
      </c>
      <c r="C41" s="75">
        <v>672</v>
      </c>
      <c r="D41" s="61">
        <v>1.4</v>
      </c>
      <c r="E41" s="58">
        <v>0</v>
      </c>
      <c r="F41" s="167">
        <v>109</v>
      </c>
      <c r="G41" s="153">
        <v>150</v>
      </c>
      <c r="H41" s="168">
        <v>1.4</v>
      </c>
      <c r="I41" s="12">
        <v>22</v>
      </c>
      <c r="J41" s="100"/>
    </row>
    <row r="42" spans="2:10" ht="13.15" x14ac:dyDescent="0.25">
      <c r="B42" s="244">
        <v>1998</v>
      </c>
      <c r="C42" s="75">
        <v>898</v>
      </c>
      <c r="D42" s="61">
        <v>1.9</v>
      </c>
      <c r="E42" s="58">
        <v>-0.1</v>
      </c>
      <c r="F42" s="167">
        <v>151</v>
      </c>
      <c r="G42" s="153">
        <v>191</v>
      </c>
      <c r="H42" s="168">
        <v>1.7</v>
      </c>
      <c r="I42" s="12">
        <v>21</v>
      </c>
      <c r="J42" s="100"/>
    </row>
    <row r="43" spans="2:10" ht="13.15" x14ac:dyDescent="0.25">
      <c r="B43" s="244">
        <v>1999</v>
      </c>
      <c r="C43" s="75">
        <v>1198</v>
      </c>
      <c r="D43" s="61">
        <v>2.5</v>
      </c>
      <c r="E43" s="58">
        <v>0.1</v>
      </c>
      <c r="F43" s="167">
        <v>425</v>
      </c>
      <c r="G43" s="153">
        <v>542</v>
      </c>
      <c r="H43" s="168">
        <v>5</v>
      </c>
      <c r="I43" s="12">
        <v>45</v>
      </c>
      <c r="J43" s="100"/>
    </row>
    <row r="44" spans="2:10" ht="13.15" x14ac:dyDescent="0.25">
      <c r="B44" s="244">
        <v>2000</v>
      </c>
      <c r="C44" s="75">
        <v>1284</v>
      </c>
      <c r="D44" s="61">
        <v>2.7</v>
      </c>
      <c r="E44" s="58">
        <v>0</v>
      </c>
      <c r="F44" s="167">
        <v>259</v>
      </c>
      <c r="G44" s="153">
        <v>337</v>
      </c>
      <c r="H44" s="168">
        <v>3.1</v>
      </c>
      <c r="I44" s="12">
        <v>26</v>
      </c>
      <c r="J44" s="100"/>
    </row>
    <row r="45" spans="2:10" ht="13.15" x14ac:dyDescent="0.25">
      <c r="B45" s="244">
        <v>2001</v>
      </c>
      <c r="C45" s="75">
        <v>903</v>
      </c>
      <c r="D45" s="61">
        <v>1.9</v>
      </c>
      <c r="E45" s="58">
        <v>-0.1</v>
      </c>
      <c r="F45" s="167">
        <v>145</v>
      </c>
      <c r="G45" s="153">
        <v>197</v>
      </c>
      <c r="H45" s="168">
        <v>1.8</v>
      </c>
      <c r="I45" s="12">
        <v>22</v>
      </c>
      <c r="J45" s="100"/>
    </row>
    <row r="46" spans="2:10" ht="13.15" x14ac:dyDescent="0.25">
      <c r="B46" s="244">
        <v>2002</v>
      </c>
      <c r="C46" s="75">
        <v>890</v>
      </c>
      <c r="D46" s="61">
        <v>1.9</v>
      </c>
      <c r="E46" s="58">
        <v>-0.4</v>
      </c>
      <c r="F46" s="167">
        <v>119</v>
      </c>
      <c r="G46" s="153">
        <v>144</v>
      </c>
      <c r="H46" s="168">
        <v>1.3</v>
      </c>
      <c r="I46" s="12">
        <v>16</v>
      </c>
      <c r="J46" s="100"/>
    </row>
    <row r="47" spans="2:10" ht="13.15" x14ac:dyDescent="0.25">
      <c r="B47" s="244">
        <v>2003</v>
      </c>
      <c r="C47" s="75">
        <v>1041</v>
      </c>
      <c r="D47" s="61">
        <v>2.2000000000000002</v>
      </c>
      <c r="E47" s="58">
        <v>0</v>
      </c>
      <c r="F47" s="167">
        <v>170</v>
      </c>
      <c r="G47" s="153">
        <v>227</v>
      </c>
      <c r="H47" s="168">
        <v>2.1</v>
      </c>
      <c r="I47" s="12">
        <v>22</v>
      </c>
      <c r="J47" s="100"/>
    </row>
    <row r="48" spans="2:10" ht="13.15" x14ac:dyDescent="0.25">
      <c r="B48" s="244">
        <v>2004</v>
      </c>
      <c r="C48" s="75">
        <v>1080</v>
      </c>
      <c r="D48" s="61">
        <v>2.2999999999999998</v>
      </c>
      <c r="E48" s="58">
        <v>-0.2</v>
      </c>
      <c r="F48" s="167">
        <v>169</v>
      </c>
      <c r="G48" s="153">
        <v>237</v>
      </c>
      <c r="H48" s="168">
        <v>2.2000000000000002</v>
      </c>
      <c r="I48" s="12">
        <v>22</v>
      </c>
      <c r="J48" s="100"/>
    </row>
    <row r="49" spans="2:10" ht="13.15" x14ac:dyDescent="0.25">
      <c r="B49" s="244">
        <v>2005</v>
      </c>
      <c r="C49" s="75">
        <v>1148</v>
      </c>
      <c r="D49" s="61">
        <v>2.4</v>
      </c>
      <c r="E49" s="58">
        <v>-0.6</v>
      </c>
      <c r="F49" s="167">
        <v>211</v>
      </c>
      <c r="G49" s="153">
        <v>282</v>
      </c>
      <c r="H49" s="168">
        <v>2.6</v>
      </c>
      <c r="I49" s="12">
        <v>25</v>
      </c>
      <c r="J49" s="100"/>
    </row>
    <row r="50" spans="2:10" ht="13.15" x14ac:dyDescent="0.25">
      <c r="B50" s="244">
        <v>2006</v>
      </c>
      <c r="C50" s="75">
        <v>1514</v>
      </c>
      <c r="D50" s="61">
        <v>3.2</v>
      </c>
      <c r="E50" s="58">
        <v>-0.7</v>
      </c>
      <c r="F50" s="167">
        <v>265</v>
      </c>
      <c r="G50" s="153">
        <v>379</v>
      </c>
      <c r="H50" s="168">
        <v>3.5</v>
      </c>
      <c r="I50" s="12">
        <v>25</v>
      </c>
      <c r="J50" s="100"/>
    </row>
    <row r="51" spans="2:10" ht="13.15" x14ac:dyDescent="0.25">
      <c r="B51" s="244">
        <v>2007</v>
      </c>
      <c r="C51" s="75">
        <v>1860</v>
      </c>
      <c r="D51" s="61">
        <v>3.9</v>
      </c>
      <c r="E51" s="58">
        <v>-3.1</v>
      </c>
      <c r="F51" s="167">
        <v>431</v>
      </c>
      <c r="G51" s="153">
        <v>579</v>
      </c>
      <c r="H51" s="168">
        <v>5.3</v>
      </c>
      <c r="I51" s="12">
        <v>31</v>
      </c>
      <c r="J51" s="100"/>
    </row>
    <row r="52" spans="2:10" ht="13.15" x14ac:dyDescent="0.25">
      <c r="B52" s="244">
        <v>2008</v>
      </c>
      <c r="C52" s="75">
        <v>3696</v>
      </c>
      <c r="D52" s="61">
        <v>7.8</v>
      </c>
      <c r="E52" s="58">
        <v>0.4</v>
      </c>
      <c r="F52" s="167">
        <v>930</v>
      </c>
      <c r="G52" s="153">
        <v>1233</v>
      </c>
      <c r="H52" s="168">
        <v>11.3</v>
      </c>
      <c r="I52" s="12">
        <v>33</v>
      </c>
      <c r="J52" s="100"/>
    </row>
    <row r="53" spans="2:10" ht="13.15" x14ac:dyDescent="0.25">
      <c r="B53" s="244">
        <v>2009</v>
      </c>
      <c r="C53" s="75">
        <v>3344</v>
      </c>
      <c r="D53" s="61">
        <v>7</v>
      </c>
      <c r="E53" s="58" t="s">
        <v>118</v>
      </c>
      <c r="F53" s="167">
        <v>1135</v>
      </c>
      <c r="G53" s="153">
        <v>1517</v>
      </c>
      <c r="H53" s="168">
        <v>13.9</v>
      </c>
      <c r="I53" s="12">
        <v>45</v>
      </c>
      <c r="J53" s="100"/>
    </row>
    <row r="54" spans="2:10" ht="13.8" thickBot="1" x14ac:dyDescent="0.3">
      <c r="B54" s="288" t="s">
        <v>293</v>
      </c>
      <c r="C54" s="76">
        <v>288</v>
      </c>
      <c r="D54" s="62">
        <v>0.6</v>
      </c>
      <c r="E54" s="59">
        <v>-0.1</v>
      </c>
      <c r="F54" s="169">
        <v>145</v>
      </c>
      <c r="G54" s="170">
        <v>175</v>
      </c>
      <c r="H54" s="171">
        <v>1.6</v>
      </c>
      <c r="I54" s="13">
        <v>61</v>
      </c>
      <c r="J54" s="100"/>
    </row>
    <row r="55" spans="2:10" ht="13.15" x14ac:dyDescent="0.25">
      <c r="B55" s="244" t="s">
        <v>8</v>
      </c>
      <c r="C55" s="77">
        <v>47474</v>
      </c>
      <c r="D55" s="55">
        <v>100</v>
      </c>
      <c r="E55" s="56">
        <v>0</v>
      </c>
      <c r="F55" s="172">
        <v>8228</v>
      </c>
      <c r="G55" s="137">
        <v>10920</v>
      </c>
      <c r="H55" s="173">
        <v>100</v>
      </c>
      <c r="I55" s="101">
        <v>23</v>
      </c>
    </row>
    <row r="56" spans="2:10" ht="24.9" customHeight="1" thickBot="1" x14ac:dyDescent="0.3">
      <c r="B56" s="243" t="s">
        <v>30</v>
      </c>
      <c r="C56" s="76">
        <v>50970</v>
      </c>
      <c r="D56" s="62" t="s">
        <v>118</v>
      </c>
      <c r="E56" s="59" t="s">
        <v>118</v>
      </c>
      <c r="F56" s="169">
        <v>8965</v>
      </c>
      <c r="G56" s="170">
        <v>11507</v>
      </c>
      <c r="H56" s="171" t="s">
        <v>118</v>
      </c>
      <c r="I56" s="13">
        <v>23</v>
      </c>
    </row>
    <row r="57" spans="2:10" ht="13.15" x14ac:dyDescent="0.25">
      <c r="B57" s="244" t="s">
        <v>148</v>
      </c>
      <c r="C57" s="77">
        <v>98444</v>
      </c>
      <c r="D57" s="55" t="s">
        <v>118</v>
      </c>
      <c r="E57" s="56" t="s">
        <v>118</v>
      </c>
      <c r="F57" s="172">
        <v>17193</v>
      </c>
      <c r="G57" s="137">
        <v>22427</v>
      </c>
      <c r="H57" s="173" t="s">
        <v>118</v>
      </c>
      <c r="I57" s="3">
        <v>23</v>
      </c>
    </row>
  </sheetData>
  <mergeCells count="9">
    <mergeCell ref="C4:D4"/>
    <mergeCell ref="C24:D24"/>
    <mergeCell ref="C36:D36"/>
    <mergeCell ref="C37:E37"/>
    <mergeCell ref="G37:H37"/>
    <mergeCell ref="C5:E5"/>
    <mergeCell ref="G5:H5"/>
    <mergeCell ref="C25:E25"/>
    <mergeCell ref="G25:H2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5">
    <pageSetUpPr fitToPage="1"/>
  </sheetPr>
  <dimension ref="A2:S83"/>
  <sheetViews>
    <sheetView topLeftCell="A74" workbookViewId="0"/>
  </sheetViews>
  <sheetFormatPr defaultColWidth="9.140625" defaultRowHeight="12.55" outlineLevelRow="1" x14ac:dyDescent="0.25"/>
  <cols>
    <col min="1" max="1" width="12" style="54" customWidth="1"/>
    <col min="2" max="2" width="21" style="54" customWidth="1"/>
    <col min="3" max="3" width="6.85546875" style="54" customWidth="1"/>
    <col min="4" max="4" width="8.140625" style="54" customWidth="1"/>
    <col min="5" max="5" width="9.140625" style="54"/>
    <col min="6" max="7" width="7.85546875" style="54" customWidth="1"/>
    <col min="8" max="8" width="6.140625" style="54" customWidth="1"/>
    <col min="9" max="9" width="7.42578125" style="54" customWidth="1"/>
    <col min="10" max="10" width="6.140625" style="54" customWidth="1"/>
    <col min="11" max="11" width="9.140625" style="54"/>
    <col min="12" max="12" width="10.140625" style="54" customWidth="1"/>
    <col min="13" max="16384" width="9.140625" style="54"/>
  </cols>
  <sheetData>
    <row r="2" spans="1:12" ht="13.15" x14ac:dyDescent="0.25">
      <c r="A2" s="4" t="s">
        <v>294</v>
      </c>
    </row>
    <row r="4" spans="1:12" ht="13.15" x14ac:dyDescent="0.25">
      <c r="B4" s="32" t="s">
        <v>128</v>
      </c>
      <c r="C4" s="340">
        <v>40491</v>
      </c>
      <c r="D4" s="340"/>
    </row>
    <row r="5" spans="1:12" ht="36.799999999999997" customHeight="1" thickBot="1" x14ac:dyDescent="0.3">
      <c r="B5" s="246"/>
      <c r="C5" s="341" t="s">
        <v>97</v>
      </c>
      <c r="D5" s="342"/>
      <c r="E5" s="384" t="s">
        <v>96</v>
      </c>
      <c r="F5" s="381"/>
      <c r="G5" s="341" t="s">
        <v>95</v>
      </c>
      <c r="H5" s="343"/>
      <c r="I5" s="385" t="s">
        <v>148</v>
      </c>
      <c r="J5" s="385"/>
    </row>
    <row r="6" spans="1:12" ht="13.15" x14ac:dyDescent="0.25">
      <c r="B6" s="314" t="s">
        <v>295</v>
      </c>
      <c r="C6" s="2" t="s">
        <v>133</v>
      </c>
      <c r="D6" s="3" t="s">
        <v>134</v>
      </c>
      <c r="E6" s="247" t="s">
        <v>133</v>
      </c>
      <c r="F6" s="248" t="s">
        <v>134</v>
      </c>
      <c r="G6" s="3" t="s">
        <v>133</v>
      </c>
      <c r="H6" s="88" t="s">
        <v>134</v>
      </c>
      <c r="I6" s="257" t="s">
        <v>133</v>
      </c>
      <c r="J6" s="257" t="s">
        <v>134</v>
      </c>
    </row>
    <row r="7" spans="1:12" x14ac:dyDescent="0.2">
      <c r="B7" s="315" t="s">
        <v>296</v>
      </c>
      <c r="C7" s="91">
        <v>2</v>
      </c>
      <c r="D7" s="60">
        <v>1</v>
      </c>
      <c r="E7" s="249">
        <v>4</v>
      </c>
      <c r="F7" s="250">
        <v>0.9</v>
      </c>
      <c r="G7" s="90">
        <v>389</v>
      </c>
      <c r="H7" s="94">
        <v>1.8</v>
      </c>
      <c r="I7" s="258">
        <v>395</v>
      </c>
      <c r="J7" s="259">
        <v>1.8</v>
      </c>
      <c r="L7" s="98"/>
    </row>
    <row r="8" spans="1:12" x14ac:dyDescent="0.2">
      <c r="B8" s="316" t="s">
        <v>297</v>
      </c>
      <c r="C8" s="92">
        <v>0</v>
      </c>
      <c r="D8" s="61">
        <v>0</v>
      </c>
      <c r="E8" s="251">
        <v>8</v>
      </c>
      <c r="F8" s="252">
        <v>1.7</v>
      </c>
      <c r="G8" s="84">
        <v>323</v>
      </c>
      <c r="H8" s="95">
        <v>1.5</v>
      </c>
      <c r="I8" s="231">
        <v>331</v>
      </c>
      <c r="J8" s="260">
        <v>1.5</v>
      </c>
      <c r="L8" s="98"/>
    </row>
    <row r="9" spans="1:12" x14ac:dyDescent="0.2">
      <c r="B9" s="316" t="s">
        <v>298</v>
      </c>
      <c r="C9" s="92">
        <v>1</v>
      </c>
      <c r="D9" s="61">
        <v>0.5</v>
      </c>
      <c r="E9" s="251">
        <v>11</v>
      </c>
      <c r="F9" s="252">
        <v>2.4</v>
      </c>
      <c r="G9" s="84">
        <v>711</v>
      </c>
      <c r="H9" s="95">
        <v>3.3</v>
      </c>
      <c r="I9" s="231">
        <v>723</v>
      </c>
      <c r="J9" s="260">
        <v>3.2</v>
      </c>
      <c r="L9" s="98"/>
    </row>
    <row r="10" spans="1:12" x14ac:dyDescent="0.2">
      <c r="B10" s="317" t="s">
        <v>299</v>
      </c>
      <c r="C10" s="92">
        <v>20</v>
      </c>
      <c r="D10" s="61">
        <v>9.5</v>
      </c>
      <c r="E10" s="251">
        <v>81</v>
      </c>
      <c r="F10" s="252">
        <v>17.399999999999999</v>
      </c>
      <c r="G10" s="84">
        <v>3863</v>
      </c>
      <c r="H10" s="95">
        <v>17.8</v>
      </c>
      <c r="I10" s="231">
        <v>3964</v>
      </c>
      <c r="J10" s="260">
        <v>17.7</v>
      </c>
      <c r="L10" s="98"/>
    </row>
    <row r="11" spans="1:12" x14ac:dyDescent="0.2">
      <c r="B11" s="317" t="s">
        <v>300</v>
      </c>
      <c r="C11" s="92">
        <v>25</v>
      </c>
      <c r="D11" s="61">
        <v>11.9</v>
      </c>
      <c r="E11" s="251">
        <v>36</v>
      </c>
      <c r="F11" s="252">
        <v>7.7</v>
      </c>
      <c r="G11" s="84">
        <v>2220</v>
      </c>
      <c r="H11" s="95">
        <v>10.199999999999999</v>
      </c>
      <c r="I11" s="231">
        <v>2281</v>
      </c>
      <c r="J11" s="260">
        <v>10.199999999999999</v>
      </c>
      <c r="L11" s="98"/>
    </row>
    <row r="12" spans="1:12" x14ac:dyDescent="0.2">
      <c r="B12" s="317" t="s">
        <v>301</v>
      </c>
      <c r="C12" s="92">
        <v>12</v>
      </c>
      <c r="D12" s="61">
        <v>5.7</v>
      </c>
      <c r="E12" s="251">
        <v>38</v>
      </c>
      <c r="F12" s="252">
        <v>8.1999999999999993</v>
      </c>
      <c r="G12" s="84">
        <v>1679</v>
      </c>
      <c r="H12" s="95">
        <v>7.7</v>
      </c>
      <c r="I12" s="231">
        <v>1729</v>
      </c>
      <c r="J12" s="260">
        <v>7.7</v>
      </c>
      <c r="L12" s="98"/>
    </row>
    <row r="13" spans="1:12" x14ac:dyDescent="0.2">
      <c r="B13" s="317" t="s">
        <v>302</v>
      </c>
      <c r="C13" s="92">
        <v>22</v>
      </c>
      <c r="D13" s="61">
        <v>10.5</v>
      </c>
      <c r="E13" s="251">
        <v>60</v>
      </c>
      <c r="F13" s="252">
        <v>12.9</v>
      </c>
      <c r="G13" s="84">
        <v>3197</v>
      </c>
      <c r="H13" s="95">
        <v>14.7</v>
      </c>
      <c r="I13" s="231">
        <v>3279</v>
      </c>
      <c r="J13" s="260">
        <v>14.7</v>
      </c>
      <c r="L13" s="98"/>
    </row>
    <row r="14" spans="1:12" x14ac:dyDescent="0.2">
      <c r="B14" s="317" t="s">
        <v>303</v>
      </c>
      <c r="C14" s="92">
        <v>23</v>
      </c>
      <c r="D14" s="61">
        <v>11</v>
      </c>
      <c r="E14" s="251">
        <v>60</v>
      </c>
      <c r="F14" s="252">
        <v>12.9</v>
      </c>
      <c r="G14" s="84">
        <v>2530</v>
      </c>
      <c r="H14" s="95">
        <v>11.7</v>
      </c>
      <c r="I14" s="231">
        <v>2613</v>
      </c>
      <c r="J14" s="260">
        <v>11.7</v>
      </c>
      <c r="L14" s="98"/>
    </row>
    <row r="15" spans="1:12" x14ac:dyDescent="0.2">
      <c r="B15" s="317" t="s">
        <v>304</v>
      </c>
      <c r="C15" s="92">
        <v>20</v>
      </c>
      <c r="D15" s="61">
        <v>9.5</v>
      </c>
      <c r="E15" s="251">
        <v>52</v>
      </c>
      <c r="F15" s="252">
        <v>11.2</v>
      </c>
      <c r="G15" s="84">
        <v>2587</v>
      </c>
      <c r="H15" s="95">
        <v>11.9</v>
      </c>
      <c r="I15" s="231">
        <v>2659</v>
      </c>
      <c r="J15" s="260">
        <v>11.9</v>
      </c>
      <c r="L15" s="98"/>
    </row>
    <row r="16" spans="1:12" x14ac:dyDescent="0.2">
      <c r="B16" s="317" t="s">
        <v>305</v>
      </c>
      <c r="C16" s="92">
        <v>27</v>
      </c>
      <c r="D16" s="61">
        <v>12.9</v>
      </c>
      <c r="E16" s="251">
        <v>45</v>
      </c>
      <c r="F16" s="252">
        <v>9.6999999999999993</v>
      </c>
      <c r="G16" s="84">
        <v>2060</v>
      </c>
      <c r="H16" s="95">
        <v>9.5</v>
      </c>
      <c r="I16" s="231">
        <v>2132</v>
      </c>
      <c r="J16" s="260">
        <v>9.5</v>
      </c>
      <c r="L16" s="98"/>
    </row>
    <row r="17" spans="2:12" x14ac:dyDescent="0.2">
      <c r="B17" s="317" t="s">
        <v>306</v>
      </c>
      <c r="C17" s="92">
        <v>20</v>
      </c>
      <c r="D17" s="61">
        <v>9.5</v>
      </c>
      <c r="E17" s="251">
        <v>38</v>
      </c>
      <c r="F17" s="252">
        <v>8.1999999999999993</v>
      </c>
      <c r="G17" s="84">
        <v>1221</v>
      </c>
      <c r="H17" s="95">
        <v>5.6</v>
      </c>
      <c r="I17" s="231">
        <v>1279</v>
      </c>
      <c r="J17" s="260">
        <v>5.7</v>
      </c>
      <c r="L17" s="98"/>
    </row>
    <row r="18" spans="2:12" ht="13.15" thickBot="1" x14ac:dyDescent="0.25">
      <c r="B18" s="318" t="s">
        <v>307</v>
      </c>
      <c r="C18" s="93">
        <v>38</v>
      </c>
      <c r="D18" s="62">
        <v>18.100000000000001</v>
      </c>
      <c r="E18" s="253">
        <v>33</v>
      </c>
      <c r="F18" s="254">
        <v>7.1</v>
      </c>
      <c r="G18" s="79">
        <v>917</v>
      </c>
      <c r="H18" s="96">
        <v>4.2</v>
      </c>
      <c r="I18" s="232">
        <v>988</v>
      </c>
      <c r="J18" s="261">
        <v>4.4000000000000004</v>
      </c>
      <c r="L18" s="98"/>
    </row>
    <row r="19" spans="2:12" ht="13.15" x14ac:dyDescent="0.25">
      <c r="B19" s="312" t="s">
        <v>8</v>
      </c>
      <c r="C19" s="70">
        <v>210</v>
      </c>
      <c r="D19" s="55">
        <v>100</v>
      </c>
      <c r="E19" s="255">
        <v>466</v>
      </c>
      <c r="F19" s="256">
        <v>100</v>
      </c>
      <c r="G19" s="80">
        <v>21697</v>
      </c>
      <c r="H19" s="99">
        <v>100</v>
      </c>
      <c r="I19" s="233">
        <v>22373</v>
      </c>
      <c r="J19" s="262">
        <v>100</v>
      </c>
      <c r="L19" s="98"/>
    </row>
    <row r="20" spans="2:12" ht="24.9" customHeight="1" thickBot="1" x14ac:dyDescent="0.25">
      <c r="B20" s="319" t="s">
        <v>30</v>
      </c>
      <c r="C20" s="93">
        <v>0</v>
      </c>
      <c r="D20" s="62" t="s">
        <v>118</v>
      </c>
      <c r="E20" s="253">
        <v>0</v>
      </c>
      <c r="F20" s="254" t="s">
        <v>118</v>
      </c>
      <c r="G20" s="79">
        <v>54</v>
      </c>
      <c r="H20" s="96" t="s">
        <v>118</v>
      </c>
      <c r="I20" s="232">
        <v>54</v>
      </c>
      <c r="J20" s="261" t="s">
        <v>118</v>
      </c>
      <c r="L20" s="98"/>
    </row>
    <row r="21" spans="2:12" ht="13.15" x14ac:dyDescent="0.25">
      <c r="B21" s="317" t="s">
        <v>148</v>
      </c>
      <c r="C21" s="70">
        <v>210</v>
      </c>
      <c r="D21" s="55" t="s">
        <v>118</v>
      </c>
      <c r="E21" s="255">
        <v>466</v>
      </c>
      <c r="F21" s="256" t="s">
        <v>118</v>
      </c>
      <c r="G21" s="80">
        <v>21751</v>
      </c>
      <c r="H21" s="99" t="s">
        <v>118</v>
      </c>
      <c r="I21" s="233">
        <v>22427</v>
      </c>
      <c r="J21" s="262" t="s">
        <v>118</v>
      </c>
      <c r="L21" s="98"/>
    </row>
    <row r="22" spans="2:12" x14ac:dyDescent="0.25">
      <c r="L22" s="98"/>
    </row>
    <row r="23" spans="2:12" s="89" customFormat="1" x14ac:dyDescent="0.25"/>
    <row r="25" spans="2:12" ht="13.15" x14ac:dyDescent="0.25">
      <c r="B25" s="32" t="s">
        <v>128</v>
      </c>
      <c r="C25" s="340">
        <v>40491</v>
      </c>
      <c r="D25" s="340"/>
    </row>
    <row r="26" spans="2:12" ht="27.7" customHeight="1" thickBot="1" x14ac:dyDescent="0.3">
      <c r="B26" s="246"/>
      <c r="C26" s="341" t="s">
        <v>97</v>
      </c>
      <c r="D26" s="342"/>
      <c r="E26" s="384" t="s">
        <v>96</v>
      </c>
      <c r="F26" s="381"/>
      <c r="G26" s="341" t="s">
        <v>95</v>
      </c>
      <c r="H26" s="343"/>
      <c r="I26" s="385" t="s">
        <v>148</v>
      </c>
      <c r="J26" s="385"/>
    </row>
    <row r="27" spans="2:12" ht="13.15" x14ac:dyDescent="0.25">
      <c r="B27" s="314" t="s">
        <v>308</v>
      </c>
      <c r="C27" s="2" t="s">
        <v>133</v>
      </c>
      <c r="D27" s="3" t="s">
        <v>134</v>
      </c>
      <c r="E27" s="247" t="s">
        <v>133</v>
      </c>
      <c r="F27" s="248" t="s">
        <v>134</v>
      </c>
      <c r="G27" s="3" t="s">
        <v>133</v>
      </c>
      <c r="H27" s="88" t="s">
        <v>134</v>
      </c>
      <c r="I27" s="257" t="s">
        <v>133</v>
      </c>
      <c r="J27" s="257" t="s">
        <v>134</v>
      </c>
    </row>
    <row r="28" spans="2:12" x14ac:dyDescent="0.2">
      <c r="B28" s="315" t="s">
        <v>73</v>
      </c>
      <c r="C28" s="91">
        <v>148</v>
      </c>
      <c r="D28" s="60">
        <v>70.5</v>
      </c>
      <c r="E28" s="249">
        <v>325</v>
      </c>
      <c r="F28" s="250">
        <v>69.7</v>
      </c>
      <c r="G28" s="90">
        <v>12078</v>
      </c>
      <c r="H28" s="94">
        <v>55.5</v>
      </c>
      <c r="I28" s="258">
        <v>12551</v>
      </c>
      <c r="J28" s="259">
        <v>56</v>
      </c>
      <c r="L28" s="97"/>
    </row>
    <row r="29" spans="2:12" ht="13.15" thickBot="1" x14ac:dyDescent="0.25">
      <c r="B29" s="320" t="s">
        <v>74</v>
      </c>
      <c r="C29" s="93">
        <v>62</v>
      </c>
      <c r="D29" s="62">
        <v>29.5</v>
      </c>
      <c r="E29" s="253">
        <v>141</v>
      </c>
      <c r="F29" s="254">
        <v>30.3</v>
      </c>
      <c r="G29" s="79">
        <v>9672</v>
      </c>
      <c r="H29" s="96">
        <v>44.5</v>
      </c>
      <c r="I29" s="232">
        <v>9875</v>
      </c>
      <c r="J29" s="261">
        <v>44</v>
      </c>
      <c r="L29" s="97"/>
    </row>
    <row r="30" spans="2:12" ht="13.15" x14ac:dyDescent="0.25">
      <c r="B30" s="316" t="s">
        <v>8</v>
      </c>
      <c r="C30" s="70">
        <v>210</v>
      </c>
      <c r="D30" s="55">
        <v>100</v>
      </c>
      <c r="E30" s="255">
        <v>466</v>
      </c>
      <c r="F30" s="256">
        <v>100</v>
      </c>
      <c r="G30" s="80">
        <v>21750</v>
      </c>
      <c r="H30" s="99">
        <v>100</v>
      </c>
      <c r="I30" s="233">
        <v>22426</v>
      </c>
      <c r="J30" s="262">
        <v>100</v>
      </c>
      <c r="L30" s="97"/>
    </row>
    <row r="31" spans="2:12" ht="24.9" customHeight="1" thickBot="1" x14ac:dyDescent="0.25">
      <c r="B31" s="319" t="s">
        <v>30</v>
      </c>
      <c r="C31" s="93">
        <v>0</v>
      </c>
      <c r="D31" s="62" t="s">
        <v>118</v>
      </c>
      <c r="E31" s="253">
        <v>0</v>
      </c>
      <c r="F31" s="254" t="s">
        <v>118</v>
      </c>
      <c r="G31" s="79">
        <v>1</v>
      </c>
      <c r="H31" s="96" t="s">
        <v>118</v>
      </c>
      <c r="I31" s="232">
        <v>1</v>
      </c>
      <c r="J31" s="261" t="s">
        <v>118</v>
      </c>
      <c r="L31" s="97"/>
    </row>
    <row r="32" spans="2:12" ht="13.15" x14ac:dyDescent="0.25">
      <c r="B32" s="317" t="s">
        <v>148</v>
      </c>
      <c r="C32" s="70">
        <v>210</v>
      </c>
      <c r="D32" s="55" t="s">
        <v>118</v>
      </c>
      <c r="E32" s="255">
        <v>466</v>
      </c>
      <c r="F32" s="256" t="s">
        <v>118</v>
      </c>
      <c r="G32" s="80">
        <v>21751</v>
      </c>
      <c r="H32" s="99" t="s">
        <v>118</v>
      </c>
      <c r="I32" s="233">
        <v>22427</v>
      </c>
      <c r="J32" s="262" t="s">
        <v>118</v>
      </c>
      <c r="L32" s="97"/>
    </row>
    <row r="34" spans="2:19" s="89" customFormat="1" x14ac:dyDescent="0.25"/>
    <row r="37" spans="2:19" ht="13.15" x14ac:dyDescent="0.25">
      <c r="B37" s="32" t="s">
        <v>128</v>
      </c>
      <c r="C37" s="340">
        <v>40491</v>
      </c>
      <c r="D37" s="340"/>
    </row>
    <row r="38" spans="2:19" ht="26.3" customHeight="1" thickBot="1" x14ac:dyDescent="0.3">
      <c r="B38" s="246"/>
      <c r="C38" s="341" t="s">
        <v>97</v>
      </c>
      <c r="D38" s="342"/>
      <c r="E38" s="384" t="s">
        <v>96</v>
      </c>
      <c r="F38" s="381"/>
      <c r="G38" s="341" t="s">
        <v>95</v>
      </c>
      <c r="H38" s="343"/>
      <c r="I38" s="385" t="s">
        <v>148</v>
      </c>
      <c r="J38" s="385"/>
    </row>
    <row r="39" spans="2:19" ht="13.15" x14ac:dyDescent="0.25">
      <c r="B39" s="314" t="s">
        <v>309</v>
      </c>
      <c r="C39" s="2" t="s">
        <v>133</v>
      </c>
      <c r="D39" s="3" t="s">
        <v>134</v>
      </c>
      <c r="E39" s="247" t="s">
        <v>133</v>
      </c>
      <c r="F39" s="248" t="s">
        <v>134</v>
      </c>
      <c r="G39" s="3" t="s">
        <v>133</v>
      </c>
      <c r="H39" s="88" t="s">
        <v>134</v>
      </c>
      <c r="I39" s="257" t="s">
        <v>133</v>
      </c>
      <c r="J39" s="257" t="s">
        <v>134</v>
      </c>
    </row>
    <row r="40" spans="2:19" x14ac:dyDescent="0.2">
      <c r="B40" s="315" t="s">
        <v>310</v>
      </c>
      <c r="C40" s="91">
        <v>9</v>
      </c>
      <c r="D40" s="60">
        <v>4.3</v>
      </c>
      <c r="E40" s="249">
        <v>14</v>
      </c>
      <c r="F40" s="250">
        <v>3</v>
      </c>
      <c r="G40" s="90">
        <v>524</v>
      </c>
      <c r="H40" s="94">
        <v>2.4</v>
      </c>
      <c r="I40" s="258">
        <v>547</v>
      </c>
      <c r="J40" s="259">
        <v>2.4</v>
      </c>
      <c r="L40" s="130"/>
      <c r="M40" s="98"/>
      <c r="N40" s="98"/>
      <c r="O40" s="98"/>
      <c r="P40" s="98"/>
      <c r="Q40" s="98"/>
      <c r="R40" s="98"/>
      <c r="S40" s="98"/>
    </row>
    <row r="41" spans="2:19" x14ac:dyDescent="0.2">
      <c r="B41" s="316" t="s">
        <v>311</v>
      </c>
      <c r="C41" s="92">
        <v>10</v>
      </c>
      <c r="D41" s="61">
        <v>4.8</v>
      </c>
      <c r="E41" s="251">
        <v>31</v>
      </c>
      <c r="F41" s="252">
        <v>6.7</v>
      </c>
      <c r="G41" s="84">
        <v>1635</v>
      </c>
      <c r="H41" s="95">
        <v>7.5</v>
      </c>
      <c r="I41" s="231">
        <v>1676</v>
      </c>
      <c r="J41" s="260">
        <v>7.5</v>
      </c>
      <c r="L41" s="130"/>
      <c r="M41" s="98"/>
      <c r="N41" s="98"/>
      <c r="O41" s="98"/>
      <c r="P41" s="98"/>
      <c r="Q41" s="98"/>
      <c r="R41" s="98"/>
      <c r="S41" s="98"/>
    </row>
    <row r="42" spans="2:19" x14ac:dyDescent="0.2">
      <c r="B42" s="316" t="s">
        <v>312</v>
      </c>
      <c r="C42" s="92">
        <v>2</v>
      </c>
      <c r="D42" s="61">
        <v>1</v>
      </c>
      <c r="E42" s="251">
        <v>17</v>
      </c>
      <c r="F42" s="252">
        <v>3.6</v>
      </c>
      <c r="G42" s="84">
        <v>635</v>
      </c>
      <c r="H42" s="95">
        <v>2.9</v>
      </c>
      <c r="I42" s="231">
        <v>654</v>
      </c>
      <c r="J42" s="260">
        <v>2.9</v>
      </c>
      <c r="L42" s="130"/>
      <c r="M42" s="98"/>
      <c r="N42" s="98"/>
      <c r="O42" s="98"/>
      <c r="P42" s="98"/>
      <c r="Q42" s="98"/>
      <c r="R42" s="98"/>
      <c r="S42" s="98"/>
    </row>
    <row r="43" spans="2:19" ht="13.15" thickBot="1" x14ac:dyDescent="0.25">
      <c r="B43" s="318" t="s">
        <v>313</v>
      </c>
      <c r="C43" s="93">
        <v>188</v>
      </c>
      <c r="D43" s="62">
        <v>90</v>
      </c>
      <c r="E43" s="253">
        <v>404</v>
      </c>
      <c r="F43" s="254">
        <v>86.7</v>
      </c>
      <c r="G43" s="79">
        <v>18892</v>
      </c>
      <c r="H43" s="96">
        <v>87.1</v>
      </c>
      <c r="I43" s="232">
        <v>19484</v>
      </c>
      <c r="J43" s="261">
        <v>87.1</v>
      </c>
      <c r="L43" s="130"/>
      <c r="M43" s="98"/>
      <c r="N43" s="98"/>
      <c r="O43" s="98"/>
      <c r="P43" s="98"/>
      <c r="Q43" s="98"/>
      <c r="R43" s="98"/>
      <c r="S43" s="98"/>
    </row>
    <row r="44" spans="2:19" ht="13.15" x14ac:dyDescent="0.25">
      <c r="B44" s="317" t="s">
        <v>8</v>
      </c>
      <c r="C44" s="70">
        <v>209</v>
      </c>
      <c r="D44" s="55">
        <v>100</v>
      </c>
      <c r="E44" s="255">
        <v>466</v>
      </c>
      <c r="F44" s="256">
        <v>100</v>
      </c>
      <c r="G44" s="80">
        <v>21686</v>
      </c>
      <c r="H44" s="99">
        <v>100</v>
      </c>
      <c r="I44" s="233">
        <v>22361</v>
      </c>
      <c r="J44" s="262">
        <v>100</v>
      </c>
      <c r="L44" s="98"/>
      <c r="M44" s="98"/>
      <c r="N44" s="98"/>
      <c r="O44" s="98"/>
      <c r="P44" s="98"/>
      <c r="Q44" s="98"/>
      <c r="R44" s="98"/>
      <c r="S44" s="98"/>
    </row>
    <row r="45" spans="2:19" ht="24.9" customHeight="1" thickBot="1" x14ac:dyDescent="0.25">
      <c r="B45" s="319" t="s">
        <v>30</v>
      </c>
      <c r="C45" s="93">
        <v>1</v>
      </c>
      <c r="D45" s="62" t="s">
        <v>118</v>
      </c>
      <c r="E45" s="253">
        <v>0</v>
      </c>
      <c r="F45" s="254" t="s">
        <v>118</v>
      </c>
      <c r="G45" s="79">
        <v>65</v>
      </c>
      <c r="H45" s="96" t="s">
        <v>118</v>
      </c>
      <c r="I45" s="232">
        <v>66</v>
      </c>
      <c r="J45" s="261" t="s">
        <v>118</v>
      </c>
      <c r="L45" s="98"/>
      <c r="M45" s="98"/>
      <c r="N45" s="98"/>
      <c r="O45" s="98"/>
      <c r="P45" s="98"/>
      <c r="Q45" s="98"/>
      <c r="R45" s="98"/>
      <c r="S45" s="98"/>
    </row>
    <row r="46" spans="2:19" ht="13.15" x14ac:dyDescent="0.25">
      <c r="B46" s="317" t="s">
        <v>148</v>
      </c>
      <c r="C46" s="70">
        <v>210</v>
      </c>
      <c r="D46" s="55" t="s">
        <v>118</v>
      </c>
      <c r="E46" s="255">
        <v>466</v>
      </c>
      <c r="F46" s="256" t="s">
        <v>118</v>
      </c>
      <c r="G46" s="80">
        <v>21751</v>
      </c>
      <c r="H46" s="99" t="s">
        <v>118</v>
      </c>
      <c r="I46" s="233">
        <v>22427</v>
      </c>
      <c r="J46" s="262" t="s">
        <v>118</v>
      </c>
    </row>
    <row r="48" spans="2:19" s="89" customFormat="1" x14ac:dyDescent="0.25"/>
    <row r="51" spans="2:19" ht="13.15" x14ac:dyDescent="0.25">
      <c r="B51" s="32" t="s">
        <v>128</v>
      </c>
      <c r="C51" s="340">
        <v>40491</v>
      </c>
      <c r="D51" s="340"/>
    </row>
    <row r="52" spans="2:19" ht="26.3" customHeight="1" thickBot="1" x14ac:dyDescent="0.3">
      <c r="B52" s="246"/>
      <c r="C52" s="341" t="s">
        <v>97</v>
      </c>
      <c r="D52" s="342"/>
      <c r="E52" s="384" t="s">
        <v>96</v>
      </c>
      <c r="F52" s="381"/>
      <c r="G52" s="341" t="s">
        <v>95</v>
      </c>
      <c r="H52" s="343"/>
      <c r="I52" s="385" t="s">
        <v>148</v>
      </c>
      <c r="J52" s="385"/>
    </row>
    <row r="53" spans="2:19" ht="23.2" x14ac:dyDescent="0.25">
      <c r="B53" s="314" t="s">
        <v>314</v>
      </c>
      <c r="C53" s="2" t="s">
        <v>133</v>
      </c>
      <c r="D53" s="3" t="s">
        <v>134</v>
      </c>
      <c r="E53" s="247" t="s">
        <v>133</v>
      </c>
      <c r="F53" s="248" t="s">
        <v>134</v>
      </c>
      <c r="G53" s="3" t="s">
        <v>133</v>
      </c>
      <c r="H53" s="88" t="s">
        <v>134</v>
      </c>
      <c r="I53" s="257" t="s">
        <v>133</v>
      </c>
      <c r="J53" s="257" t="s">
        <v>134</v>
      </c>
      <c r="L53" s="134" t="s">
        <v>315</v>
      </c>
      <c r="M53" s="134"/>
      <c r="N53" s="134"/>
      <c r="O53" s="134"/>
      <c r="P53" s="134"/>
      <c r="Q53" s="134"/>
      <c r="R53" s="134"/>
      <c r="S53" s="134"/>
    </row>
    <row r="54" spans="2:19" x14ac:dyDescent="0.2">
      <c r="B54" s="315" t="s">
        <v>316</v>
      </c>
      <c r="C54" s="91">
        <f>C64+C74</f>
        <v>129</v>
      </c>
      <c r="D54" s="104">
        <f>100*C54/C$58</f>
        <v>61.428571428571431</v>
      </c>
      <c r="E54" s="264">
        <f>E64+E74</f>
        <v>336</v>
      </c>
      <c r="F54" s="265">
        <f>100*E54/E$58</f>
        <v>72.103004291845494</v>
      </c>
      <c r="G54" s="90">
        <f>G64+G74</f>
        <v>15171</v>
      </c>
      <c r="H54" s="94">
        <f>100*G54/G$58</f>
        <v>69.748517309548987</v>
      </c>
      <c r="I54" s="258">
        <f>I64+I74</f>
        <v>15636</v>
      </c>
      <c r="J54" s="259">
        <f>100*I54/I$58</f>
        <v>69.719534489677628</v>
      </c>
    </row>
    <row r="55" spans="2:19" x14ac:dyDescent="0.2">
      <c r="B55" s="316" t="s">
        <v>317</v>
      </c>
      <c r="C55" s="92">
        <f>C65+C75</f>
        <v>35</v>
      </c>
      <c r="D55" s="105">
        <f t="shared" ref="D55:H57" si="0">100*C55/C$58</f>
        <v>16.666666666666668</v>
      </c>
      <c r="E55" s="266">
        <f>E65+E75</f>
        <v>50</v>
      </c>
      <c r="F55" s="267">
        <f t="shared" si="0"/>
        <v>10.729613733905579</v>
      </c>
      <c r="G55" s="84">
        <f>G65+G75</f>
        <v>2810</v>
      </c>
      <c r="H55" s="95">
        <f t="shared" si="0"/>
        <v>12.918946255344581</v>
      </c>
      <c r="I55" s="231">
        <f>I65+I75</f>
        <v>2895</v>
      </c>
      <c r="J55" s="260">
        <f t="shared" ref="J55:J57" si="1">100*I55/I$58</f>
        <v>12.908547732643688</v>
      </c>
    </row>
    <row r="56" spans="2:19" x14ac:dyDescent="0.2">
      <c r="B56" s="316" t="s">
        <v>318</v>
      </c>
      <c r="C56" s="92">
        <f>C66+C76</f>
        <v>23</v>
      </c>
      <c r="D56" s="105">
        <f t="shared" si="0"/>
        <v>10.952380952380953</v>
      </c>
      <c r="E56" s="266">
        <f>E66+E76</f>
        <v>44</v>
      </c>
      <c r="F56" s="267">
        <f t="shared" si="0"/>
        <v>9.4420600858369106</v>
      </c>
      <c r="G56" s="84">
        <f>G66+G76</f>
        <v>2706</v>
      </c>
      <c r="H56" s="95">
        <f t="shared" si="0"/>
        <v>12.440807319203715</v>
      </c>
      <c r="I56" s="231">
        <f>I66+I76</f>
        <v>2773</v>
      </c>
      <c r="J56" s="260">
        <f t="shared" si="1"/>
        <v>12.364560574307754</v>
      </c>
    </row>
    <row r="57" spans="2:19" ht="13.15" thickBot="1" x14ac:dyDescent="0.25">
      <c r="B57" s="318" t="s">
        <v>319</v>
      </c>
      <c r="C57" s="93">
        <f>C67+C77</f>
        <v>23</v>
      </c>
      <c r="D57" s="106">
        <f t="shared" si="0"/>
        <v>10.952380952380953</v>
      </c>
      <c r="E57" s="268">
        <f>E67+E77</f>
        <v>36</v>
      </c>
      <c r="F57" s="269">
        <f t="shared" si="0"/>
        <v>7.7253218884120169</v>
      </c>
      <c r="G57" s="79">
        <f>G67+G77</f>
        <v>1064</v>
      </c>
      <c r="H57" s="96">
        <f t="shared" si="0"/>
        <v>4.8917291159027174</v>
      </c>
      <c r="I57" s="232">
        <f>I67+I77</f>
        <v>1123</v>
      </c>
      <c r="J57" s="261">
        <f t="shared" si="1"/>
        <v>5.0073572033709368</v>
      </c>
    </row>
    <row r="58" spans="2:19" ht="13.15" x14ac:dyDescent="0.25">
      <c r="B58" s="317" t="s">
        <v>8</v>
      </c>
      <c r="C58" s="70">
        <f>C68+C78</f>
        <v>210</v>
      </c>
      <c r="D58" s="107">
        <f>SUM(D54:D57)</f>
        <v>100</v>
      </c>
      <c r="E58" s="270">
        <f>E68+E78</f>
        <v>466</v>
      </c>
      <c r="F58" s="271">
        <f>SUM(F54:F57)</f>
        <v>100</v>
      </c>
      <c r="G58" s="80">
        <f>G68+G78</f>
        <v>21751</v>
      </c>
      <c r="H58" s="99">
        <f>SUM(H54:H57)</f>
        <v>100</v>
      </c>
      <c r="I58" s="233">
        <f>I68+I78</f>
        <v>22427</v>
      </c>
      <c r="J58" s="262">
        <f>SUM(J54:J57)</f>
        <v>100</v>
      </c>
    </row>
    <row r="59" spans="2:19" ht="24.9" customHeight="1" thickBot="1" x14ac:dyDescent="0.25">
      <c r="B59" s="319" t="s">
        <v>30</v>
      </c>
      <c r="C59" s="93" t="str">
        <f>C79</f>
        <v>.</v>
      </c>
      <c r="D59" s="110"/>
      <c r="E59" s="268" t="str">
        <f>E79</f>
        <v>.</v>
      </c>
      <c r="F59" s="272"/>
      <c r="G59" s="79" t="str">
        <f>G79</f>
        <v>.</v>
      </c>
      <c r="H59" s="108" t="s">
        <v>118</v>
      </c>
      <c r="I59" s="232" t="str">
        <f>I79</f>
        <v>.</v>
      </c>
      <c r="J59" s="232" t="s">
        <v>118</v>
      </c>
    </row>
    <row r="60" spans="2:19" ht="13.15" x14ac:dyDescent="0.25">
      <c r="B60" s="317" t="s">
        <v>148</v>
      </c>
      <c r="C60" s="70">
        <f>C68+C80</f>
        <v>210</v>
      </c>
      <c r="D60" s="111"/>
      <c r="E60" s="270">
        <f>E68+E80</f>
        <v>466</v>
      </c>
      <c r="F60" s="273"/>
      <c r="G60" s="80">
        <f>G68+G80</f>
        <v>21751</v>
      </c>
      <c r="H60" s="109" t="s">
        <v>118</v>
      </c>
      <c r="I60" s="233">
        <f>I68+I80</f>
        <v>22427</v>
      </c>
      <c r="J60" s="233" t="s">
        <v>118</v>
      </c>
    </row>
    <row r="61" spans="2:19" ht="6.75" customHeight="1" x14ac:dyDescent="0.2">
      <c r="B61" s="263"/>
      <c r="C61" s="215"/>
      <c r="D61" s="215"/>
      <c r="E61" s="274"/>
      <c r="F61" s="274"/>
      <c r="G61" s="215"/>
      <c r="H61" s="215"/>
      <c r="I61" s="274"/>
      <c r="J61" s="274"/>
    </row>
    <row r="62" spans="2:19" ht="26.3" customHeight="1" thickBot="1" x14ac:dyDescent="0.3">
      <c r="B62" s="246"/>
      <c r="C62" s="341" t="s">
        <v>97</v>
      </c>
      <c r="D62" s="342"/>
      <c r="E62" s="384" t="s">
        <v>96</v>
      </c>
      <c r="F62" s="381"/>
      <c r="G62" s="341" t="s">
        <v>95</v>
      </c>
      <c r="H62" s="343"/>
      <c r="I62" s="385" t="s">
        <v>148</v>
      </c>
      <c r="J62" s="385"/>
      <c r="K62" s="32" t="s">
        <v>128</v>
      </c>
      <c r="L62" s="340">
        <v>40491</v>
      </c>
      <c r="M62" s="340"/>
    </row>
    <row r="63" spans="2:19" ht="29.3" customHeight="1" x14ac:dyDescent="0.25">
      <c r="B63" s="314" t="s">
        <v>320</v>
      </c>
      <c r="C63" s="2" t="s">
        <v>133</v>
      </c>
      <c r="D63" s="3" t="s">
        <v>134</v>
      </c>
      <c r="E63" s="247" t="s">
        <v>133</v>
      </c>
      <c r="F63" s="248" t="s">
        <v>134</v>
      </c>
      <c r="G63" s="3" t="s">
        <v>133</v>
      </c>
      <c r="H63" s="88" t="s">
        <v>134</v>
      </c>
      <c r="I63" s="257" t="s">
        <v>133</v>
      </c>
      <c r="J63" s="257" t="s">
        <v>134</v>
      </c>
    </row>
    <row r="64" spans="2:19" x14ac:dyDescent="0.2">
      <c r="B64" s="315" t="s">
        <v>316</v>
      </c>
      <c r="C64" s="91">
        <v>107</v>
      </c>
      <c r="D64" s="104">
        <v>68.599999999999994</v>
      </c>
      <c r="E64" s="264">
        <v>263</v>
      </c>
      <c r="F64" s="265">
        <v>78.5</v>
      </c>
      <c r="G64" s="90">
        <v>10450</v>
      </c>
      <c r="H64" s="94">
        <v>73</v>
      </c>
      <c r="I64" s="258">
        <v>10820</v>
      </c>
      <c r="J64" s="259">
        <v>73.099999999999994</v>
      </c>
      <c r="K64" s="98"/>
    </row>
    <row r="65" spans="2:13" x14ac:dyDescent="0.2">
      <c r="B65" s="316" t="s">
        <v>317</v>
      </c>
      <c r="C65" s="92">
        <v>27</v>
      </c>
      <c r="D65" s="105">
        <v>17.3</v>
      </c>
      <c r="E65" s="266">
        <v>35</v>
      </c>
      <c r="F65" s="267">
        <v>10.4</v>
      </c>
      <c r="G65" s="84">
        <v>1826</v>
      </c>
      <c r="H65" s="95">
        <v>12.8</v>
      </c>
      <c r="I65" s="231">
        <v>1888</v>
      </c>
      <c r="J65" s="260">
        <v>12.8</v>
      </c>
      <c r="K65" s="98"/>
    </row>
    <row r="66" spans="2:13" x14ac:dyDescent="0.2">
      <c r="B66" s="316" t="s">
        <v>318</v>
      </c>
      <c r="C66" s="92">
        <v>20</v>
      </c>
      <c r="D66" s="105">
        <v>12.8</v>
      </c>
      <c r="E66" s="266">
        <v>35</v>
      </c>
      <c r="F66" s="267">
        <v>10.4</v>
      </c>
      <c r="G66" s="84">
        <v>1964</v>
      </c>
      <c r="H66" s="95">
        <v>13.7</v>
      </c>
      <c r="I66" s="231">
        <v>2019</v>
      </c>
      <c r="J66" s="260">
        <v>13.6</v>
      </c>
      <c r="K66" s="98"/>
    </row>
    <row r="67" spans="2:13" ht="13.15" thickBot="1" x14ac:dyDescent="0.25">
      <c r="B67" s="318" t="s">
        <v>319</v>
      </c>
      <c r="C67" s="93">
        <v>2</v>
      </c>
      <c r="D67" s="106">
        <v>1.3</v>
      </c>
      <c r="E67" s="268">
        <v>2</v>
      </c>
      <c r="F67" s="269">
        <v>0.6</v>
      </c>
      <c r="G67" s="79">
        <v>70</v>
      </c>
      <c r="H67" s="96">
        <v>0.5</v>
      </c>
      <c r="I67" s="232">
        <v>74</v>
      </c>
      <c r="J67" s="261">
        <v>0.5</v>
      </c>
      <c r="K67" s="98"/>
    </row>
    <row r="68" spans="2:13" ht="13.15" x14ac:dyDescent="0.25">
      <c r="B68" s="317" t="s">
        <v>8</v>
      </c>
      <c r="C68" s="70">
        <v>156</v>
      </c>
      <c r="D68" s="107">
        <v>100</v>
      </c>
      <c r="E68" s="270">
        <v>335</v>
      </c>
      <c r="F68" s="271">
        <v>100</v>
      </c>
      <c r="G68" s="80">
        <v>14310</v>
      </c>
      <c r="H68" s="99">
        <v>100</v>
      </c>
      <c r="I68" s="233">
        <v>14801</v>
      </c>
      <c r="J68" s="262">
        <v>100</v>
      </c>
      <c r="K68" s="98"/>
    </row>
    <row r="69" spans="2:13" ht="24.9" hidden="1" customHeight="1" outlineLevel="1" thickBot="1" x14ac:dyDescent="0.25">
      <c r="B69" s="319" t="s">
        <v>30</v>
      </c>
      <c r="C69" s="93">
        <v>175</v>
      </c>
      <c r="D69" s="110" t="s">
        <v>118</v>
      </c>
      <c r="E69" s="268">
        <v>266</v>
      </c>
      <c r="F69" s="272" t="s">
        <v>118</v>
      </c>
      <c r="G69" s="79">
        <v>13305</v>
      </c>
      <c r="H69" s="108" t="s">
        <v>118</v>
      </c>
      <c r="I69" s="232">
        <v>13746</v>
      </c>
      <c r="J69" s="275" t="s">
        <v>118</v>
      </c>
    </row>
    <row r="70" spans="2:13" ht="13.15" hidden="1" outlineLevel="1" x14ac:dyDescent="0.25">
      <c r="B70" s="317" t="s">
        <v>148</v>
      </c>
      <c r="C70" s="70"/>
      <c r="D70" s="111"/>
      <c r="E70" s="270"/>
      <c r="F70" s="273"/>
      <c r="G70" s="80"/>
      <c r="H70" s="109"/>
      <c r="I70" s="233"/>
      <c r="J70" s="224"/>
    </row>
    <row r="71" spans="2:13" ht="6.75" customHeight="1" collapsed="1" x14ac:dyDescent="0.2">
      <c r="B71" s="263"/>
      <c r="C71" s="215"/>
      <c r="D71" s="215"/>
      <c r="E71" s="274"/>
      <c r="F71" s="274"/>
      <c r="G71" s="215"/>
      <c r="H71" s="215"/>
      <c r="I71" s="274"/>
      <c r="J71" s="274"/>
    </row>
    <row r="72" spans="2:13" ht="26.3" customHeight="1" thickBot="1" x14ac:dyDescent="0.3">
      <c r="B72" s="246"/>
      <c r="C72" s="341" t="s">
        <v>97</v>
      </c>
      <c r="D72" s="342"/>
      <c r="E72" s="384" t="s">
        <v>96</v>
      </c>
      <c r="F72" s="381"/>
      <c r="G72" s="341" t="s">
        <v>95</v>
      </c>
      <c r="H72" s="343"/>
      <c r="I72" s="385" t="s">
        <v>148</v>
      </c>
      <c r="J72" s="385"/>
      <c r="K72" s="32" t="s">
        <v>128</v>
      </c>
      <c r="L72" s="340">
        <v>40491</v>
      </c>
      <c r="M72" s="340"/>
    </row>
    <row r="73" spans="2:13" ht="30.05" customHeight="1" x14ac:dyDescent="0.25">
      <c r="B73" s="314" t="s">
        <v>321</v>
      </c>
      <c r="C73" s="2" t="s">
        <v>133</v>
      </c>
      <c r="D73" s="3" t="s">
        <v>134</v>
      </c>
      <c r="E73" s="247" t="s">
        <v>133</v>
      </c>
      <c r="F73" s="248" t="s">
        <v>134</v>
      </c>
      <c r="G73" s="3" t="s">
        <v>133</v>
      </c>
      <c r="H73" s="88" t="s">
        <v>134</v>
      </c>
      <c r="I73" s="257" t="s">
        <v>133</v>
      </c>
      <c r="J73" s="257" t="s">
        <v>134</v>
      </c>
    </row>
    <row r="74" spans="2:13" x14ac:dyDescent="0.2">
      <c r="B74" s="315" t="s">
        <v>316</v>
      </c>
      <c r="C74" s="91">
        <v>22</v>
      </c>
      <c r="D74" s="104">
        <v>40.700000000000003</v>
      </c>
      <c r="E74" s="264">
        <v>73</v>
      </c>
      <c r="F74" s="265">
        <v>55.7</v>
      </c>
      <c r="G74" s="90">
        <v>4721</v>
      </c>
      <c r="H74" s="94">
        <v>63.4</v>
      </c>
      <c r="I74" s="258">
        <v>4816</v>
      </c>
      <c r="J74" s="259">
        <v>63.2</v>
      </c>
    </row>
    <row r="75" spans="2:13" x14ac:dyDescent="0.2">
      <c r="B75" s="316" t="s">
        <v>317</v>
      </c>
      <c r="C75" s="92">
        <v>8</v>
      </c>
      <c r="D75" s="105">
        <v>14.8</v>
      </c>
      <c r="E75" s="266">
        <v>15</v>
      </c>
      <c r="F75" s="267">
        <v>11.5</v>
      </c>
      <c r="G75" s="84">
        <v>984</v>
      </c>
      <c r="H75" s="95">
        <v>13.2</v>
      </c>
      <c r="I75" s="231">
        <v>1007</v>
      </c>
      <c r="J75" s="260">
        <v>13.2</v>
      </c>
    </row>
    <row r="76" spans="2:13" x14ac:dyDescent="0.2">
      <c r="B76" s="316" t="s">
        <v>318</v>
      </c>
      <c r="C76" s="92">
        <v>3</v>
      </c>
      <c r="D76" s="105">
        <v>5.6</v>
      </c>
      <c r="E76" s="266">
        <v>9</v>
      </c>
      <c r="F76" s="267">
        <v>6.9</v>
      </c>
      <c r="G76" s="84">
        <v>742</v>
      </c>
      <c r="H76" s="95">
        <v>10</v>
      </c>
      <c r="I76" s="231">
        <v>754</v>
      </c>
      <c r="J76" s="260">
        <v>9.9</v>
      </c>
    </row>
    <row r="77" spans="2:13" ht="13.15" thickBot="1" x14ac:dyDescent="0.25">
      <c r="B77" s="318" t="s">
        <v>319</v>
      </c>
      <c r="C77" s="93">
        <v>21</v>
      </c>
      <c r="D77" s="106">
        <v>38.9</v>
      </c>
      <c r="E77" s="268">
        <v>34</v>
      </c>
      <c r="F77" s="269">
        <v>26</v>
      </c>
      <c r="G77" s="79">
        <v>994</v>
      </c>
      <c r="H77" s="96">
        <v>13.4</v>
      </c>
      <c r="I77" s="232">
        <v>1049</v>
      </c>
      <c r="J77" s="261">
        <v>13.8</v>
      </c>
    </row>
    <row r="78" spans="2:13" ht="13.15" x14ac:dyDescent="0.25">
      <c r="B78" s="317" t="s">
        <v>8</v>
      </c>
      <c r="C78" s="70">
        <v>54</v>
      </c>
      <c r="D78" s="107">
        <v>100</v>
      </c>
      <c r="E78" s="270">
        <v>131</v>
      </c>
      <c r="F78" s="271">
        <v>100</v>
      </c>
      <c r="G78" s="80">
        <v>7441</v>
      </c>
      <c r="H78" s="99">
        <v>100</v>
      </c>
      <c r="I78" s="233">
        <v>7626</v>
      </c>
      <c r="J78" s="262">
        <v>100</v>
      </c>
    </row>
    <row r="79" spans="2:13" ht="24.9" customHeight="1" thickBot="1" x14ac:dyDescent="0.25">
      <c r="B79" s="319" t="s">
        <v>30</v>
      </c>
      <c r="C79" s="93" t="s">
        <v>118</v>
      </c>
      <c r="D79" s="110" t="s">
        <v>118</v>
      </c>
      <c r="E79" s="268" t="s">
        <v>118</v>
      </c>
      <c r="F79" s="272" t="s">
        <v>118</v>
      </c>
      <c r="G79" s="79" t="s">
        <v>118</v>
      </c>
      <c r="H79" s="108" t="s">
        <v>118</v>
      </c>
      <c r="I79" s="232" t="s">
        <v>118</v>
      </c>
      <c r="J79" s="275" t="s">
        <v>118</v>
      </c>
    </row>
    <row r="80" spans="2:13" ht="13.15" x14ac:dyDescent="0.25">
      <c r="B80" s="317" t="s">
        <v>148</v>
      </c>
      <c r="C80" s="70">
        <v>54</v>
      </c>
      <c r="D80" s="111">
        <v>100</v>
      </c>
      <c r="E80" s="270">
        <v>131</v>
      </c>
      <c r="F80" s="273">
        <v>100</v>
      </c>
      <c r="G80" s="80">
        <v>7441</v>
      </c>
      <c r="H80" s="109">
        <v>100</v>
      </c>
      <c r="I80" s="233">
        <v>7626</v>
      </c>
      <c r="J80" s="224">
        <v>100</v>
      </c>
    </row>
    <row r="83" s="89" customFormat="1" x14ac:dyDescent="0.25"/>
  </sheetData>
  <mergeCells count="30">
    <mergeCell ref="I62:J62"/>
    <mergeCell ref="I38:J38"/>
    <mergeCell ref="I52:J52"/>
    <mergeCell ref="C4:D4"/>
    <mergeCell ref="C37:D37"/>
    <mergeCell ref="L62:M62"/>
    <mergeCell ref="L72:M72"/>
    <mergeCell ref="I5:J5"/>
    <mergeCell ref="C26:D26"/>
    <mergeCell ref="E26:F26"/>
    <mergeCell ref="G26:H26"/>
    <mergeCell ref="I26:J26"/>
    <mergeCell ref="C5:D5"/>
    <mergeCell ref="E5:F5"/>
    <mergeCell ref="G5:H5"/>
    <mergeCell ref="I72:J72"/>
    <mergeCell ref="C62:D62"/>
    <mergeCell ref="E62:F62"/>
    <mergeCell ref="C72:D72"/>
    <mergeCell ref="E72:F72"/>
    <mergeCell ref="C25:D25"/>
    <mergeCell ref="G72:H72"/>
    <mergeCell ref="C38:D38"/>
    <mergeCell ref="E38:F38"/>
    <mergeCell ref="G38:H38"/>
    <mergeCell ref="C51:D51"/>
    <mergeCell ref="C52:D52"/>
    <mergeCell ref="E52:F52"/>
    <mergeCell ref="G52:H52"/>
    <mergeCell ref="G62:H62"/>
  </mergeCells>
  <phoneticPr fontId="7" type="noConversion"/>
  <pageMargins left="0.28000000000000003" right="0.26" top="1" bottom="1" header="0.4921259845" footer="0.4921259845"/>
  <pageSetup paperSize="9" orientation="portrait" horizontalDpi="4294967293" r:id="rId1"/>
  <headerFooter alignWithMargins="0"/>
  <ignoredErrors>
    <ignoredError sqref="B9" twoDigitTextYear="1"/>
    <ignoredError sqref="D54:D58 E54:E58 F54:F58 G54:G58 I54:I58 H54:H5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6"/>
  <dimension ref="A2:AJ92"/>
  <sheetViews>
    <sheetView workbookViewId="0"/>
  </sheetViews>
  <sheetFormatPr defaultColWidth="8.85546875" defaultRowHeight="11.9" x14ac:dyDescent="0.25"/>
  <cols>
    <col min="1" max="1" width="12" customWidth="1"/>
    <col min="3" max="3" width="10.140625" customWidth="1"/>
    <col min="25" max="25" width="9.140625" customWidth="1"/>
    <col min="26" max="26" width="8" customWidth="1"/>
  </cols>
  <sheetData>
    <row r="2" spans="1:5" ht="13.15" x14ac:dyDescent="0.25">
      <c r="A2" s="4" t="s">
        <v>322</v>
      </c>
    </row>
    <row r="4" spans="1:5" ht="13.15" x14ac:dyDescent="0.25">
      <c r="B4" s="32" t="s">
        <v>128</v>
      </c>
      <c r="C4" s="45">
        <v>40491</v>
      </c>
    </row>
    <row r="5" spans="1:5" x14ac:dyDescent="0.25">
      <c r="B5" t="s">
        <v>323</v>
      </c>
    </row>
    <row r="6" spans="1:5" x14ac:dyDescent="0.25">
      <c r="B6" t="s">
        <v>324</v>
      </c>
    </row>
    <row r="8" spans="1:5" x14ac:dyDescent="0.25">
      <c r="B8" t="s">
        <v>325</v>
      </c>
      <c r="C8" t="s">
        <v>326</v>
      </c>
    </row>
    <row r="9" spans="1:5" x14ac:dyDescent="0.25">
      <c r="B9" t="s">
        <v>327</v>
      </c>
      <c r="C9">
        <v>3.6</v>
      </c>
      <c r="E9" t="s">
        <v>328</v>
      </c>
    </row>
    <row r="10" spans="1:5" x14ac:dyDescent="0.25">
      <c r="B10" t="s">
        <v>329</v>
      </c>
      <c r="C10">
        <v>4.4000000000000004</v>
      </c>
      <c r="E10" t="s">
        <v>330</v>
      </c>
    </row>
    <row r="11" spans="1:5" x14ac:dyDescent="0.25">
      <c r="B11" t="s">
        <v>331</v>
      </c>
      <c r="C11">
        <v>4.7</v>
      </c>
      <c r="E11" t="s">
        <v>332</v>
      </c>
    </row>
    <row r="12" spans="1:5" x14ac:dyDescent="0.25">
      <c r="B12" t="s">
        <v>333</v>
      </c>
      <c r="C12">
        <v>6.1</v>
      </c>
      <c r="E12" t="s">
        <v>334</v>
      </c>
    </row>
    <row r="29" s="24" customFormat="1" x14ac:dyDescent="0.25"/>
    <row r="34" spans="2:6" ht="13.15" x14ac:dyDescent="0.25">
      <c r="B34" s="32" t="s">
        <v>128</v>
      </c>
      <c r="C34" s="45">
        <v>40491</v>
      </c>
    </row>
    <row r="35" spans="2:6" x14ac:dyDescent="0.25">
      <c r="B35" t="s">
        <v>323</v>
      </c>
    </row>
    <row r="36" spans="2:6" x14ac:dyDescent="0.25">
      <c r="B36" t="s">
        <v>335</v>
      </c>
    </row>
    <row r="38" spans="2:6" x14ac:dyDescent="0.25">
      <c r="B38" t="s">
        <v>325</v>
      </c>
      <c r="C38" t="s">
        <v>326</v>
      </c>
    </row>
    <row r="39" spans="2:6" x14ac:dyDescent="0.25">
      <c r="C39" t="s">
        <v>98</v>
      </c>
      <c r="D39" t="s">
        <v>99</v>
      </c>
    </row>
    <row r="40" spans="2:6" x14ac:dyDescent="0.25">
      <c r="B40" t="s">
        <v>327</v>
      </c>
      <c r="C40">
        <v>3</v>
      </c>
      <c r="D40">
        <v>4.0999999999999996</v>
      </c>
      <c r="F40" t="s">
        <v>328</v>
      </c>
    </row>
    <row r="41" spans="2:6" x14ac:dyDescent="0.25">
      <c r="B41" t="s">
        <v>329</v>
      </c>
      <c r="C41">
        <v>3.7</v>
      </c>
      <c r="D41">
        <v>5</v>
      </c>
      <c r="F41" t="s">
        <v>330</v>
      </c>
    </row>
    <row r="42" spans="2:6" x14ac:dyDescent="0.25">
      <c r="B42" t="s">
        <v>331</v>
      </c>
      <c r="C42">
        <v>4</v>
      </c>
      <c r="D42">
        <v>5.5</v>
      </c>
      <c r="F42" t="s">
        <v>332</v>
      </c>
    </row>
    <row r="43" spans="2:6" x14ac:dyDescent="0.25">
      <c r="B43" t="s">
        <v>333</v>
      </c>
      <c r="C43">
        <v>5.4</v>
      </c>
      <c r="D43">
        <v>6.9</v>
      </c>
      <c r="F43" t="s">
        <v>334</v>
      </c>
    </row>
    <row r="57" spans="1:7" s="24" customFormat="1" x14ac:dyDescent="0.25"/>
    <row r="63" spans="1:7" ht="13.15" x14ac:dyDescent="0.25">
      <c r="A63" s="16"/>
      <c r="B63" s="52" t="s">
        <v>128</v>
      </c>
      <c r="C63" s="386">
        <v>40491</v>
      </c>
      <c r="D63" s="386"/>
      <c r="E63" s="16"/>
      <c r="F63" s="16"/>
      <c r="G63" s="16"/>
    </row>
    <row r="64" spans="1:7" ht="12.55" x14ac:dyDescent="0.25">
      <c r="A64" s="16"/>
      <c r="B64" s="30" t="s">
        <v>336</v>
      </c>
      <c r="C64" s="16"/>
      <c r="D64" s="16"/>
      <c r="E64" s="16"/>
      <c r="F64" s="16"/>
      <c r="G64" s="16"/>
    </row>
    <row r="65" spans="1:36" x14ac:dyDescent="0.25">
      <c r="A65" s="16"/>
      <c r="B65" s="16" t="s">
        <v>337</v>
      </c>
      <c r="C65" s="16"/>
      <c r="D65" s="16"/>
      <c r="E65" s="16"/>
      <c r="F65" s="16"/>
      <c r="G65" s="16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</row>
    <row r="66" spans="1:36" ht="37.6" customHeight="1" x14ac:dyDescent="0.25">
      <c r="A66" s="16"/>
      <c r="B66" s="53" t="s">
        <v>44</v>
      </c>
      <c r="C66" s="16" t="s">
        <v>97</v>
      </c>
      <c r="D66" s="49" t="s">
        <v>96</v>
      </c>
      <c r="E66" s="49" t="s">
        <v>95</v>
      </c>
      <c r="F66" s="16" t="s">
        <v>8</v>
      </c>
      <c r="G66" s="16" t="s">
        <v>338</v>
      </c>
      <c r="Y66" s="138" t="str">
        <f>B66</f>
        <v>Vahinko-tyyppi</v>
      </c>
      <c r="Z66" s="139" t="s">
        <v>106</v>
      </c>
      <c r="AA66" s="139" t="s">
        <v>105</v>
      </c>
      <c r="AB66" s="139" t="s">
        <v>97</v>
      </c>
      <c r="AC66" s="216" t="s">
        <v>339</v>
      </c>
      <c r="AD66" s="141"/>
      <c r="AE66" s="141"/>
      <c r="AF66" s="141"/>
      <c r="AG66" s="141"/>
      <c r="AH66" s="141"/>
      <c r="AI66" s="141"/>
      <c r="AJ66" s="141"/>
    </row>
    <row r="67" spans="1:36" ht="13.15" x14ac:dyDescent="0.25">
      <c r="A67" s="16"/>
      <c r="B67" s="16" t="s">
        <v>48</v>
      </c>
      <c r="C67" s="16" t="s">
        <v>118</v>
      </c>
      <c r="D67" s="16">
        <v>0</v>
      </c>
      <c r="E67" s="16">
        <v>3.5</v>
      </c>
      <c r="F67" s="16">
        <f>SUM(C67:E67)</f>
        <v>3.5</v>
      </c>
      <c r="G67" s="16" t="s">
        <v>73</v>
      </c>
      <c r="Y67" s="147"/>
      <c r="Z67" s="139"/>
      <c r="AA67" s="139"/>
      <c r="AB67" s="139"/>
      <c r="AC67" s="140"/>
      <c r="AD67" s="141"/>
      <c r="AE67" s="141"/>
      <c r="AF67" s="141"/>
      <c r="AG67" s="141"/>
      <c r="AH67" s="141"/>
      <c r="AI67" s="141"/>
      <c r="AJ67" s="141"/>
    </row>
    <row r="68" spans="1:36" ht="12.7" customHeight="1" x14ac:dyDescent="0.25">
      <c r="A68" s="16"/>
      <c r="B68" s="16"/>
      <c r="C68" s="16" t="s">
        <v>118</v>
      </c>
      <c r="D68" s="16">
        <v>0</v>
      </c>
      <c r="E68" s="16">
        <v>8.1999999999999993</v>
      </c>
      <c r="F68" s="16">
        <f t="shared" ref="F68:F83" si="0">SUM(C68:E68)</f>
        <v>8.1999999999999993</v>
      </c>
      <c r="G68" s="16" t="s">
        <v>74</v>
      </c>
      <c r="Y68" s="329" t="str">
        <f>B67</f>
        <v>Peräänajo</v>
      </c>
      <c r="Z68" s="217">
        <f>E67</f>
        <v>3.5</v>
      </c>
      <c r="AA68" s="217">
        <f>D67</f>
        <v>0</v>
      </c>
      <c r="AB68" s="217" t="str">
        <f>C67</f>
        <v>.</v>
      </c>
      <c r="AC68" s="218" t="str">
        <f>G67</f>
        <v>Mies</v>
      </c>
      <c r="AD68" s="141"/>
      <c r="AE68" s="141"/>
      <c r="AF68" s="141"/>
      <c r="AG68" s="141"/>
      <c r="AH68" s="141"/>
      <c r="AI68" s="141"/>
      <c r="AJ68" s="141"/>
    </row>
    <row r="69" spans="1:36" ht="12.7" customHeight="1" x14ac:dyDescent="0.25">
      <c r="A69" s="16"/>
      <c r="B69" s="16"/>
      <c r="C69" s="30" t="s">
        <v>118</v>
      </c>
      <c r="D69" s="30" t="s">
        <v>118</v>
      </c>
      <c r="E69" s="30" t="s">
        <v>118</v>
      </c>
      <c r="F69" s="16"/>
      <c r="G69" s="16"/>
      <c r="Y69" s="329"/>
      <c r="Z69" s="217">
        <f t="shared" ref="Z69:Z84" si="1">E68</f>
        <v>8.1999999999999993</v>
      </c>
      <c r="AA69" s="217">
        <f t="shared" ref="AA69:AA84" si="2">D68</f>
        <v>0</v>
      </c>
      <c r="AB69" s="217">
        <v>0</v>
      </c>
      <c r="AC69" s="218" t="str">
        <f t="shared" ref="AC69:AC84" si="3">G68</f>
        <v>Nainen</v>
      </c>
      <c r="AD69" s="141"/>
      <c r="AE69" s="141"/>
      <c r="AF69" s="141"/>
      <c r="AG69" s="141"/>
      <c r="AH69" s="141"/>
      <c r="AI69" s="141"/>
      <c r="AJ69" s="141"/>
    </row>
    <row r="70" spans="1:36" ht="12.7" customHeight="1" x14ac:dyDescent="0.25">
      <c r="A70" s="16"/>
      <c r="B70" s="16" t="s">
        <v>229</v>
      </c>
      <c r="C70" s="16">
        <v>0.1</v>
      </c>
      <c r="D70" s="16">
        <v>0.1</v>
      </c>
      <c r="E70" s="16">
        <v>8.4</v>
      </c>
      <c r="F70" s="16">
        <f t="shared" si="0"/>
        <v>8.6</v>
      </c>
      <c r="G70" s="16" t="s">
        <v>73</v>
      </c>
      <c r="Y70" s="146"/>
      <c r="Z70" s="217"/>
      <c r="AA70" s="217"/>
      <c r="AB70" s="217"/>
      <c r="AC70" s="218"/>
      <c r="AD70" s="141"/>
      <c r="AE70" s="141"/>
      <c r="AF70" s="141"/>
      <c r="AG70" s="141"/>
      <c r="AH70" s="141"/>
      <c r="AI70" s="141"/>
      <c r="AJ70" s="141"/>
    </row>
    <row r="71" spans="1:36" ht="12.7" customHeight="1" x14ac:dyDescent="0.25">
      <c r="A71" s="16"/>
      <c r="B71" s="16"/>
      <c r="C71" s="16">
        <v>0.1</v>
      </c>
      <c r="D71" s="16">
        <v>0.2</v>
      </c>
      <c r="E71" s="16">
        <v>11.7</v>
      </c>
      <c r="F71" s="16">
        <f t="shared" si="0"/>
        <v>12</v>
      </c>
      <c r="G71" s="16" t="s">
        <v>74</v>
      </c>
      <c r="Y71" s="329" t="str">
        <f>B70</f>
        <v>Risteys</v>
      </c>
      <c r="Z71" s="217">
        <f t="shared" si="1"/>
        <v>8.4</v>
      </c>
      <c r="AA71" s="217">
        <f t="shared" si="2"/>
        <v>0.1</v>
      </c>
      <c r="AB71" s="217">
        <f t="shared" ref="AB71:AB84" si="4">C70</f>
        <v>0.1</v>
      </c>
      <c r="AC71" s="218" t="str">
        <f t="shared" si="3"/>
        <v>Mies</v>
      </c>
      <c r="AD71" s="141"/>
      <c r="AE71" s="141"/>
      <c r="AF71" s="141"/>
      <c r="AG71" s="141"/>
      <c r="AH71" s="141"/>
      <c r="AI71" s="141"/>
      <c r="AJ71" s="141"/>
    </row>
    <row r="72" spans="1:36" ht="12.7" customHeight="1" x14ac:dyDescent="0.25">
      <c r="A72" s="16"/>
      <c r="B72" s="16"/>
      <c r="C72" s="16"/>
      <c r="D72" s="16"/>
      <c r="E72" s="16"/>
      <c r="F72" s="16"/>
      <c r="G72" s="16"/>
      <c r="Y72" s="329"/>
      <c r="Z72" s="217">
        <f t="shared" si="1"/>
        <v>11.7</v>
      </c>
      <c r="AA72" s="217">
        <f t="shared" si="2"/>
        <v>0.2</v>
      </c>
      <c r="AB72" s="217">
        <f t="shared" si="4"/>
        <v>0.1</v>
      </c>
      <c r="AC72" s="218" t="str">
        <f t="shared" si="3"/>
        <v>Nainen</v>
      </c>
      <c r="AD72" s="141"/>
      <c r="AE72" s="141"/>
      <c r="AF72" s="141"/>
      <c r="AG72" s="141"/>
      <c r="AH72" s="141"/>
      <c r="AI72" s="141"/>
      <c r="AJ72" s="141"/>
    </row>
    <row r="73" spans="1:36" ht="12.7" customHeight="1" x14ac:dyDescent="0.25">
      <c r="A73" s="16"/>
      <c r="B73" s="16" t="s">
        <v>51</v>
      </c>
      <c r="C73" s="16">
        <v>1.8</v>
      </c>
      <c r="D73" s="16">
        <v>1.2</v>
      </c>
      <c r="E73" s="16">
        <v>13.6</v>
      </c>
      <c r="F73" s="16">
        <f t="shared" si="0"/>
        <v>16.600000000000001</v>
      </c>
      <c r="G73" s="16" t="s">
        <v>73</v>
      </c>
      <c r="Y73" s="146"/>
      <c r="Z73" s="217"/>
      <c r="AA73" s="217"/>
      <c r="AB73" s="217"/>
      <c r="AC73" s="218"/>
      <c r="AD73" s="141"/>
      <c r="AE73" s="141"/>
      <c r="AF73" s="141"/>
      <c r="AG73" s="141"/>
      <c r="AH73" s="141"/>
      <c r="AI73" s="141"/>
      <c r="AJ73" s="141"/>
    </row>
    <row r="74" spans="1:36" ht="12.7" customHeight="1" x14ac:dyDescent="0.25">
      <c r="A74" s="16"/>
      <c r="B74" s="16"/>
      <c r="C74" s="16">
        <v>2</v>
      </c>
      <c r="D74" s="16">
        <v>0.9</v>
      </c>
      <c r="E74" s="16">
        <v>18.8</v>
      </c>
      <c r="F74" s="16">
        <f t="shared" si="0"/>
        <v>21.7</v>
      </c>
      <c r="G74" s="16" t="s">
        <v>74</v>
      </c>
      <c r="Y74" s="329" t="str">
        <f>B73</f>
        <v>Kohtaa-minen</v>
      </c>
      <c r="Z74" s="217">
        <f t="shared" si="1"/>
        <v>13.6</v>
      </c>
      <c r="AA74" s="217">
        <f t="shared" si="2"/>
        <v>1.2</v>
      </c>
      <c r="AB74" s="217">
        <f t="shared" si="4"/>
        <v>1.8</v>
      </c>
      <c r="AC74" s="218" t="str">
        <f t="shared" si="3"/>
        <v>Mies</v>
      </c>
      <c r="AD74" s="141"/>
      <c r="AE74" s="141"/>
      <c r="AF74" s="141"/>
      <c r="AG74" s="141"/>
      <c r="AH74" s="141"/>
      <c r="AI74" s="141"/>
      <c r="AJ74" s="141"/>
    </row>
    <row r="75" spans="1:36" ht="12.7" customHeight="1" x14ac:dyDescent="0.25">
      <c r="A75" s="16"/>
      <c r="B75" s="16"/>
      <c r="C75" s="16"/>
      <c r="D75" s="16"/>
      <c r="E75" s="16"/>
      <c r="F75" s="16"/>
      <c r="G75" s="16"/>
      <c r="Y75" s="329"/>
      <c r="Z75" s="217">
        <f t="shared" si="1"/>
        <v>18.8</v>
      </c>
      <c r="AA75" s="217">
        <f t="shared" si="2"/>
        <v>0.9</v>
      </c>
      <c r="AB75" s="217">
        <f t="shared" si="4"/>
        <v>2</v>
      </c>
      <c r="AC75" s="218" t="str">
        <f t="shared" si="3"/>
        <v>Nainen</v>
      </c>
      <c r="AD75" s="141"/>
      <c r="AE75" s="141"/>
      <c r="AF75" s="141"/>
      <c r="AG75" s="141"/>
      <c r="AH75" s="141"/>
      <c r="AI75" s="141"/>
      <c r="AJ75" s="141"/>
    </row>
    <row r="76" spans="1:36" ht="12.7" customHeight="1" x14ac:dyDescent="0.25">
      <c r="A76" s="16"/>
      <c r="B76" s="16" t="s">
        <v>81</v>
      </c>
      <c r="C76" s="16">
        <v>1.3</v>
      </c>
      <c r="D76" s="16">
        <v>1.6</v>
      </c>
      <c r="E76" s="16">
        <v>57</v>
      </c>
      <c r="F76" s="16">
        <f t="shared" si="0"/>
        <v>59.9</v>
      </c>
      <c r="G76" s="16" t="s">
        <v>73</v>
      </c>
      <c r="Y76" s="146"/>
      <c r="Z76" s="217"/>
      <c r="AA76" s="217"/>
      <c r="AB76" s="217"/>
      <c r="AC76" s="218"/>
      <c r="AD76" s="141"/>
      <c r="AE76" s="141"/>
      <c r="AF76" s="141"/>
      <c r="AG76" s="141"/>
      <c r="AH76" s="141"/>
      <c r="AI76" s="141"/>
      <c r="AJ76" s="141"/>
    </row>
    <row r="77" spans="1:36" ht="12.7" customHeight="1" x14ac:dyDescent="0.25">
      <c r="A77" s="16"/>
      <c r="B77" s="16"/>
      <c r="C77" s="16">
        <v>0.3</v>
      </c>
      <c r="D77" s="16">
        <v>1.1000000000000001</v>
      </c>
      <c r="E77" s="16">
        <v>82.7</v>
      </c>
      <c r="F77" s="16">
        <f t="shared" si="0"/>
        <v>84.100000000000009</v>
      </c>
      <c r="G77" s="16" t="s">
        <v>74</v>
      </c>
      <c r="Y77" s="329" t="str">
        <f>B76</f>
        <v>Suistu-minen</v>
      </c>
      <c r="Z77" s="217">
        <f t="shared" si="1"/>
        <v>57</v>
      </c>
      <c r="AA77" s="217">
        <f t="shared" si="2"/>
        <v>1.6</v>
      </c>
      <c r="AB77" s="217">
        <f t="shared" si="4"/>
        <v>1.3</v>
      </c>
      <c r="AC77" s="218" t="str">
        <f t="shared" si="3"/>
        <v>Mies</v>
      </c>
      <c r="AD77" s="141"/>
      <c r="AE77" s="141"/>
      <c r="AF77" s="141"/>
      <c r="AG77" s="141"/>
      <c r="AH77" s="141"/>
      <c r="AI77" s="141"/>
      <c r="AJ77" s="141"/>
    </row>
    <row r="78" spans="1:36" ht="12.7" customHeight="1" x14ac:dyDescent="0.25">
      <c r="A78" s="16"/>
      <c r="B78" s="16"/>
      <c r="C78" s="16"/>
      <c r="D78" s="16"/>
      <c r="E78" s="16"/>
      <c r="F78" s="16"/>
      <c r="G78" s="16"/>
      <c r="Y78" s="329"/>
      <c r="Z78" s="217">
        <f t="shared" si="1"/>
        <v>82.7</v>
      </c>
      <c r="AA78" s="217">
        <f t="shared" si="2"/>
        <v>1.1000000000000001</v>
      </c>
      <c r="AB78" s="217">
        <f t="shared" si="4"/>
        <v>0.3</v>
      </c>
      <c r="AC78" s="218" t="str">
        <f t="shared" si="3"/>
        <v>Nainen</v>
      </c>
      <c r="AD78" s="141"/>
      <c r="AE78" s="141"/>
      <c r="AF78" s="141"/>
      <c r="AG78" s="141"/>
      <c r="AH78" s="141"/>
      <c r="AI78" s="141"/>
      <c r="AJ78" s="141"/>
    </row>
    <row r="79" spans="1:36" ht="12.7" customHeight="1" x14ac:dyDescent="0.25">
      <c r="A79" s="16"/>
      <c r="B79" s="16" t="s">
        <v>53</v>
      </c>
      <c r="C79" s="16" t="s">
        <v>118</v>
      </c>
      <c r="D79" s="16">
        <v>0</v>
      </c>
      <c r="E79" s="16">
        <v>0.1</v>
      </c>
      <c r="F79" s="16">
        <f t="shared" si="0"/>
        <v>0.1</v>
      </c>
      <c r="G79" s="16" t="s">
        <v>73</v>
      </c>
      <c r="Y79" s="146"/>
      <c r="Z79" s="217"/>
      <c r="AA79" s="217"/>
      <c r="AB79" s="217"/>
      <c r="AC79" s="218"/>
      <c r="AD79" s="141"/>
      <c r="AE79" s="141"/>
      <c r="AF79" s="141"/>
      <c r="AG79" s="141"/>
      <c r="AH79" s="141"/>
      <c r="AI79" s="141"/>
      <c r="AJ79" s="141"/>
    </row>
    <row r="80" spans="1:36" ht="12.7" customHeight="1" x14ac:dyDescent="0.25">
      <c r="A80" s="16"/>
      <c r="B80" s="16"/>
      <c r="C80" s="16" t="s">
        <v>118</v>
      </c>
      <c r="D80" s="16" t="s">
        <v>118</v>
      </c>
      <c r="E80" s="16">
        <v>0.2</v>
      </c>
      <c r="F80" s="16">
        <f t="shared" si="0"/>
        <v>0.2</v>
      </c>
      <c r="G80" s="16" t="s">
        <v>74</v>
      </c>
      <c r="Y80" s="329" t="str">
        <f>B79</f>
        <v>Peruutus</v>
      </c>
      <c r="Z80" s="217">
        <f t="shared" si="1"/>
        <v>0.1</v>
      </c>
      <c r="AA80" s="217">
        <f t="shared" si="2"/>
        <v>0</v>
      </c>
      <c r="AB80" s="217">
        <v>0</v>
      </c>
      <c r="AC80" s="218" t="str">
        <f t="shared" si="3"/>
        <v>Mies</v>
      </c>
      <c r="AD80" s="141"/>
      <c r="AE80" s="141"/>
      <c r="AF80" s="141"/>
      <c r="AG80" s="141"/>
      <c r="AH80" s="141"/>
      <c r="AI80" s="141"/>
      <c r="AJ80" s="141"/>
    </row>
    <row r="81" spans="1:36" ht="12.7" customHeight="1" x14ac:dyDescent="0.25">
      <c r="A81" s="16"/>
      <c r="B81" s="16"/>
      <c r="C81" s="16"/>
      <c r="D81" s="16"/>
      <c r="E81" s="16"/>
      <c r="F81" s="16"/>
      <c r="G81" s="16"/>
      <c r="Y81" s="329"/>
      <c r="Z81" s="217">
        <f t="shared" si="1"/>
        <v>0.2</v>
      </c>
      <c r="AA81" s="217" t="str">
        <f t="shared" si="2"/>
        <v>.</v>
      </c>
      <c r="AB81" s="217">
        <v>0</v>
      </c>
      <c r="AC81" s="218" t="str">
        <f t="shared" si="3"/>
        <v>Nainen</v>
      </c>
      <c r="AD81" s="141"/>
      <c r="AE81" s="141"/>
      <c r="AF81" s="141"/>
      <c r="AG81" s="141"/>
      <c r="AH81" s="141"/>
      <c r="AI81" s="141"/>
      <c r="AJ81" s="141"/>
    </row>
    <row r="82" spans="1:36" ht="12.7" customHeight="1" x14ac:dyDescent="0.25">
      <c r="A82" s="16"/>
      <c r="B82" s="16" t="s">
        <v>55</v>
      </c>
      <c r="C82" s="16">
        <v>0.1</v>
      </c>
      <c r="D82" s="16">
        <v>0.2</v>
      </c>
      <c r="E82" s="16">
        <v>7</v>
      </c>
      <c r="F82" s="16">
        <f t="shared" si="0"/>
        <v>7.3</v>
      </c>
      <c r="G82" s="16" t="s">
        <v>73</v>
      </c>
      <c r="Y82" s="146"/>
      <c r="Z82" s="217"/>
      <c r="AA82" s="217"/>
      <c r="AB82" s="217"/>
      <c r="AC82" s="218"/>
      <c r="AD82" s="141"/>
      <c r="AE82" s="141"/>
      <c r="AF82" s="141"/>
      <c r="AG82" s="141"/>
      <c r="AH82" s="141"/>
      <c r="AI82" s="141"/>
      <c r="AJ82" s="141"/>
    </row>
    <row r="83" spans="1:36" ht="12.7" customHeight="1" x14ac:dyDescent="0.25">
      <c r="A83" s="16"/>
      <c r="B83" s="16"/>
      <c r="C83" s="16" t="s">
        <v>118</v>
      </c>
      <c r="D83" s="16">
        <v>0.2</v>
      </c>
      <c r="E83" s="16">
        <v>8.6</v>
      </c>
      <c r="F83" s="16">
        <f t="shared" si="0"/>
        <v>8.7999999999999989</v>
      </c>
      <c r="G83" s="16" t="s">
        <v>74</v>
      </c>
      <c r="Y83" s="329" t="str">
        <f>B82</f>
        <v>Muut</v>
      </c>
      <c r="Z83" s="217">
        <f t="shared" si="1"/>
        <v>7</v>
      </c>
      <c r="AA83" s="217">
        <f t="shared" si="2"/>
        <v>0.2</v>
      </c>
      <c r="AB83" s="217">
        <f t="shared" si="4"/>
        <v>0.1</v>
      </c>
      <c r="AC83" s="218" t="str">
        <f t="shared" si="3"/>
        <v>Mies</v>
      </c>
      <c r="AD83" s="141"/>
      <c r="AE83" s="141"/>
      <c r="AF83" s="141"/>
      <c r="AG83" s="141"/>
      <c r="AH83" s="141"/>
      <c r="AI83" s="141"/>
      <c r="AJ83" s="141"/>
    </row>
    <row r="84" spans="1:36" ht="12.7" customHeight="1" x14ac:dyDescent="0.25">
      <c r="Y84" s="329"/>
      <c r="Z84" s="217">
        <f t="shared" si="1"/>
        <v>8.6</v>
      </c>
      <c r="AA84" s="217">
        <f t="shared" si="2"/>
        <v>0.2</v>
      </c>
      <c r="AB84" s="217" t="str">
        <f t="shared" si="4"/>
        <v>.</v>
      </c>
      <c r="AC84" s="218" t="str">
        <f t="shared" si="3"/>
        <v>Nainen</v>
      </c>
      <c r="AD84" s="141"/>
      <c r="AE84" s="141"/>
      <c r="AF84" s="141"/>
      <c r="AG84" s="141"/>
      <c r="AH84" s="141"/>
      <c r="AI84" s="141"/>
      <c r="AJ84" s="141"/>
    </row>
    <row r="85" spans="1:36" ht="13.15" x14ac:dyDescent="0.25">
      <c r="Y85" s="146"/>
      <c r="Z85" s="219"/>
      <c r="AA85" s="143"/>
      <c r="AB85" s="143"/>
      <c r="AC85" s="140"/>
      <c r="AD85" s="141"/>
      <c r="AE85" s="141"/>
      <c r="AF85" s="141"/>
      <c r="AG85" s="141"/>
      <c r="AH85" s="141"/>
      <c r="AI85" s="141"/>
      <c r="AJ85" s="141"/>
    </row>
    <row r="86" spans="1:36" ht="13.15" x14ac:dyDescent="0.25">
      <c r="Y86" s="151"/>
      <c r="Z86" s="219"/>
      <c r="AA86" s="143"/>
      <c r="AB86" s="143"/>
      <c r="AC86" s="140"/>
      <c r="AD86" s="141"/>
      <c r="AE86" s="141"/>
      <c r="AF86" s="141"/>
      <c r="AG86" s="141"/>
      <c r="AH86" s="141"/>
      <c r="AI86" s="141"/>
      <c r="AJ86" s="141"/>
    </row>
    <row r="87" spans="1:36" ht="13.15" x14ac:dyDescent="0.25">
      <c r="Y87" s="151"/>
      <c r="Z87" s="219"/>
      <c r="AA87" s="143"/>
      <c r="AB87" s="143"/>
      <c r="AC87" s="140"/>
      <c r="AD87" s="141"/>
      <c r="AE87" s="141"/>
      <c r="AF87" s="141"/>
      <c r="AG87" s="141"/>
      <c r="AH87" s="141"/>
      <c r="AI87" s="141"/>
      <c r="AJ87" s="141"/>
    </row>
    <row r="88" spans="1:36" ht="13.15" x14ac:dyDescent="0.25">
      <c r="Y88" s="151"/>
      <c r="Z88" s="219"/>
      <c r="AA88" s="143"/>
      <c r="AB88" s="143"/>
      <c r="AC88" s="140"/>
      <c r="AD88" s="141"/>
      <c r="AE88" s="141"/>
      <c r="AF88" s="141"/>
      <c r="AG88" s="141"/>
      <c r="AH88" s="141"/>
      <c r="AI88" s="141"/>
      <c r="AJ88" s="141"/>
    </row>
    <row r="89" spans="1:36" ht="13.15" x14ac:dyDescent="0.25">
      <c r="Y89" s="151"/>
      <c r="Z89" s="220"/>
      <c r="AA89" s="162"/>
      <c r="AB89" s="162"/>
      <c r="AC89" s="152"/>
      <c r="AD89" s="141"/>
      <c r="AE89" s="141"/>
      <c r="AF89" s="141"/>
      <c r="AG89" s="141"/>
      <c r="AH89" s="141"/>
      <c r="AI89" s="141"/>
      <c r="AJ89" s="141"/>
    </row>
    <row r="90" spans="1:36" ht="13.15" x14ac:dyDescent="0.25">
      <c r="Y90" s="151"/>
      <c r="Z90" s="143"/>
      <c r="AA90" s="143"/>
      <c r="AB90" s="143"/>
      <c r="AC90" s="140"/>
      <c r="AD90" s="141"/>
      <c r="AE90" s="141"/>
      <c r="AF90" s="141"/>
      <c r="AG90" s="141"/>
      <c r="AH90" s="141"/>
      <c r="AI90" s="141"/>
      <c r="AJ90" s="141"/>
    </row>
    <row r="91" spans="1:36" x14ac:dyDescent="0.25">
      <c r="AC91" s="5"/>
    </row>
    <row r="92" spans="1:36" x14ac:dyDescent="0.25">
      <c r="AC92" s="5"/>
    </row>
  </sheetData>
  <mergeCells count="7">
    <mergeCell ref="C63:D63"/>
    <mergeCell ref="Y80:Y81"/>
    <mergeCell ref="Y83:Y84"/>
    <mergeCell ref="Y68:Y69"/>
    <mergeCell ref="Y71:Y72"/>
    <mergeCell ref="Y74:Y75"/>
    <mergeCell ref="Y77:Y78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ignoredErrors>
    <ignoredError sqref="Z68:Z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C7FA-9CE2-4138-AA0A-17E09FC41363}">
  <sheetPr codeName="Taul2"/>
  <dimension ref="A1:M10"/>
  <sheetViews>
    <sheetView zoomScaleNormal="100" workbookViewId="0"/>
  </sheetViews>
  <sheetFormatPr defaultColWidth="8.85546875" defaultRowHeight="16.899999999999999" x14ac:dyDescent="0.25"/>
  <cols>
    <col min="1" max="1" width="31.85546875" style="278" customWidth="1"/>
    <col min="2" max="11" width="10" style="278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377</v>
      </c>
    </row>
    <row r="2" spans="1:13" x14ac:dyDescent="0.25">
      <c r="A2" s="278" t="s">
        <v>9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345</v>
      </c>
      <c r="B3" s="278">
        <v>20</v>
      </c>
      <c r="C3" s="278">
        <v>22</v>
      </c>
      <c r="D3" s="278">
        <v>27</v>
      </c>
      <c r="E3" s="278">
        <v>18</v>
      </c>
      <c r="F3" s="278">
        <v>15</v>
      </c>
      <c r="G3" s="278">
        <v>22</v>
      </c>
      <c r="H3" s="278">
        <v>17</v>
      </c>
      <c r="I3" s="278">
        <v>26</v>
      </c>
      <c r="J3" s="278">
        <v>21</v>
      </c>
      <c r="K3" s="278">
        <v>13</v>
      </c>
      <c r="L3" s="280">
        <v>201</v>
      </c>
      <c r="M3" s="282"/>
    </row>
    <row r="4" spans="1:13" x14ac:dyDescent="0.25">
      <c r="A4" s="278" t="s">
        <v>346</v>
      </c>
      <c r="B4" s="278">
        <v>22</v>
      </c>
      <c r="C4" s="278">
        <v>34</v>
      </c>
      <c r="D4" s="278">
        <v>44</v>
      </c>
      <c r="E4" s="278">
        <v>40</v>
      </c>
      <c r="F4" s="278">
        <v>30</v>
      </c>
      <c r="G4" s="278">
        <v>31</v>
      </c>
      <c r="H4" s="278">
        <v>41</v>
      </c>
      <c r="I4" s="278">
        <v>33</v>
      </c>
      <c r="J4" s="278">
        <v>30</v>
      </c>
      <c r="K4" s="278">
        <v>22</v>
      </c>
      <c r="L4" s="280">
        <v>327</v>
      </c>
      <c r="M4" s="282"/>
    </row>
    <row r="5" spans="1:13" x14ac:dyDescent="0.25">
      <c r="A5" s="280" t="s">
        <v>8</v>
      </c>
      <c r="B5" s="280">
        <v>42</v>
      </c>
      <c r="C5" s="280">
        <v>56</v>
      </c>
      <c r="D5" s="280">
        <v>71</v>
      </c>
      <c r="E5" s="280">
        <v>58</v>
      </c>
      <c r="F5" s="280">
        <v>45</v>
      </c>
      <c r="G5" s="280">
        <v>53</v>
      </c>
      <c r="H5" s="280">
        <v>58</v>
      </c>
      <c r="I5" s="280">
        <v>59</v>
      </c>
      <c r="J5" s="280">
        <v>51</v>
      </c>
      <c r="K5" s="280">
        <v>35</v>
      </c>
      <c r="L5" s="280">
        <v>528</v>
      </c>
      <c r="M5" s="282"/>
    </row>
    <row r="6" spans="1:13" ht="48.7" customHeight="1" x14ac:dyDescent="0.55000000000000004">
      <c r="A6" s="321" t="s">
        <v>378</v>
      </c>
      <c r="L6" s="280"/>
    </row>
    <row r="7" spans="1:13" x14ac:dyDescent="0.25">
      <c r="A7" s="278" t="s">
        <v>9</v>
      </c>
      <c r="B7" s="279" t="s">
        <v>0</v>
      </c>
      <c r="C7" s="279" t="s">
        <v>1</v>
      </c>
      <c r="D7" s="279" t="s">
        <v>2</v>
      </c>
      <c r="E7" s="279" t="s">
        <v>3</v>
      </c>
      <c r="F7" s="279" t="s">
        <v>4</v>
      </c>
      <c r="G7" s="279" t="s">
        <v>5</v>
      </c>
      <c r="H7" s="279" t="s">
        <v>6</v>
      </c>
      <c r="I7" s="279" t="s">
        <v>7</v>
      </c>
      <c r="J7" s="279" t="s">
        <v>340</v>
      </c>
      <c r="K7" s="279" t="s">
        <v>341</v>
      </c>
      <c r="L7" s="281" t="s">
        <v>8</v>
      </c>
    </row>
    <row r="8" spans="1:13" x14ac:dyDescent="0.25">
      <c r="A8" s="278" t="s">
        <v>345</v>
      </c>
      <c r="B8" s="282">
        <v>0.47619047619047616</v>
      </c>
      <c r="C8" s="282">
        <v>0.39285714285714285</v>
      </c>
      <c r="D8" s="282">
        <v>0.38028169014084506</v>
      </c>
      <c r="E8" s="282">
        <v>0.31034482758620691</v>
      </c>
      <c r="F8" s="282">
        <v>0.33333333333333331</v>
      </c>
      <c r="G8" s="282">
        <v>0.41509433962264153</v>
      </c>
      <c r="H8" s="282">
        <v>0.29310344827586204</v>
      </c>
      <c r="I8" s="282">
        <v>0.44067796610169491</v>
      </c>
      <c r="J8" s="282">
        <v>0.41176470588235292</v>
      </c>
      <c r="K8" s="282">
        <v>0.37142857142857144</v>
      </c>
      <c r="L8" s="323">
        <v>0.38068181818181818</v>
      </c>
      <c r="M8" s="282"/>
    </row>
    <row r="9" spans="1:13" x14ac:dyDescent="0.25">
      <c r="A9" s="278" t="s">
        <v>346</v>
      </c>
      <c r="B9" s="282">
        <v>0.52380952380952384</v>
      </c>
      <c r="C9" s="282">
        <v>0.6071428571428571</v>
      </c>
      <c r="D9" s="282">
        <v>0.61971830985915488</v>
      </c>
      <c r="E9" s="282">
        <v>0.68965517241379315</v>
      </c>
      <c r="F9" s="282">
        <v>0.66666666666666663</v>
      </c>
      <c r="G9" s="282">
        <v>0.58490566037735847</v>
      </c>
      <c r="H9" s="282">
        <v>0.7068965517241379</v>
      </c>
      <c r="I9" s="282">
        <v>0.55932203389830504</v>
      </c>
      <c r="J9" s="282">
        <v>0.58823529411764708</v>
      </c>
      <c r="K9" s="282">
        <v>0.62857142857142856</v>
      </c>
      <c r="L9" s="323">
        <v>0.61931818181818177</v>
      </c>
      <c r="M9" s="282"/>
    </row>
    <row r="10" spans="1:13" x14ac:dyDescent="0.25">
      <c r="A10" s="280" t="s">
        <v>8</v>
      </c>
      <c r="B10" s="323">
        <v>1</v>
      </c>
      <c r="C10" s="323">
        <v>1</v>
      </c>
      <c r="D10" s="323">
        <v>1</v>
      </c>
      <c r="E10" s="323">
        <v>1</v>
      </c>
      <c r="F10" s="323">
        <v>1</v>
      </c>
      <c r="G10" s="323">
        <v>1</v>
      </c>
      <c r="H10" s="323">
        <v>1</v>
      </c>
      <c r="I10" s="323">
        <v>1</v>
      </c>
      <c r="J10" s="323">
        <v>1</v>
      </c>
      <c r="K10" s="323">
        <v>1</v>
      </c>
      <c r="L10" s="323">
        <v>1</v>
      </c>
      <c r="M10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3DFE-67E5-4162-BB9E-BDF0D0DACD14}">
  <sheetPr codeName="Taul3"/>
  <dimension ref="A1:M14"/>
  <sheetViews>
    <sheetView zoomScaleNormal="100" workbookViewId="0"/>
  </sheetViews>
  <sheetFormatPr defaultColWidth="8.85546875" defaultRowHeight="16.899999999999999" x14ac:dyDescent="0.25"/>
  <cols>
    <col min="1" max="1" width="31.85546875" style="278" customWidth="1"/>
    <col min="2" max="11" width="9.7109375" style="278" bestFit="1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379</v>
      </c>
    </row>
    <row r="2" spans="1:13" x14ac:dyDescent="0.25">
      <c r="A2" s="278" t="s">
        <v>351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347</v>
      </c>
      <c r="B3" s="278">
        <v>15</v>
      </c>
      <c r="C3" s="278">
        <v>25</v>
      </c>
      <c r="D3" s="278">
        <v>16</v>
      </c>
      <c r="E3" s="278">
        <v>15</v>
      </c>
      <c r="F3" s="278">
        <v>13</v>
      </c>
      <c r="G3" s="278">
        <v>13</v>
      </c>
      <c r="H3" s="278">
        <v>17</v>
      </c>
      <c r="I3" s="278">
        <v>15</v>
      </c>
      <c r="J3" s="278">
        <v>13</v>
      </c>
      <c r="K3" s="278">
        <v>9</v>
      </c>
      <c r="L3" s="280">
        <v>151</v>
      </c>
      <c r="M3" s="282"/>
    </row>
    <row r="4" spans="1:13" x14ac:dyDescent="0.25">
      <c r="A4" s="278" t="s">
        <v>348</v>
      </c>
      <c r="B4" s="278">
        <v>17</v>
      </c>
      <c r="C4" s="278">
        <v>17</v>
      </c>
      <c r="D4" s="278">
        <v>31</v>
      </c>
      <c r="E4" s="278">
        <v>29</v>
      </c>
      <c r="F4" s="278">
        <v>20</v>
      </c>
      <c r="G4" s="278">
        <v>22</v>
      </c>
      <c r="H4" s="278">
        <v>23</v>
      </c>
      <c r="I4" s="278">
        <v>26</v>
      </c>
      <c r="J4" s="278">
        <v>23</v>
      </c>
      <c r="K4" s="278">
        <v>13</v>
      </c>
      <c r="L4" s="280">
        <v>221</v>
      </c>
      <c r="M4" s="282"/>
    </row>
    <row r="5" spans="1:13" x14ac:dyDescent="0.25">
      <c r="A5" s="278" t="s">
        <v>349</v>
      </c>
      <c r="B5" s="278">
        <v>8</v>
      </c>
      <c r="C5" s="278">
        <v>11</v>
      </c>
      <c r="D5" s="278">
        <v>18</v>
      </c>
      <c r="E5" s="278">
        <v>11</v>
      </c>
      <c r="F5" s="278">
        <v>8</v>
      </c>
      <c r="G5" s="278">
        <v>15</v>
      </c>
      <c r="H5" s="278">
        <v>14</v>
      </c>
      <c r="I5" s="278">
        <v>14</v>
      </c>
      <c r="J5" s="278">
        <v>11</v>
      </c>
      <c r="K5" s="278">
        <v>10</v>
      </c>
      <c r="L5" s="280">
        <v>120</v>
      </c>
      <c r="M5" s="282"/>
    </row>
    <row r="6" spans="1:13" x14ac:dyDescent="0.25">
      <c r="A6" s="278" t="s">
        <v>350</v>
      </c>
      <c r="B6" s="278">
        <v>2</v>
      </c>
      <c r="C6" s="278">
        <v>3</v>
      </c>
      <c r="D6" s="278">
        <v>6</v>
      </c>
      <c r="E6" s="278">
        <v>3</v>
      </c>
      <c r="F6" s="278">
        <v>4</v>
      </c>
      <c r="G6" s="278">
        <v>3</v>
      </c>
      <c r="H6" s="278">
        <v>4</v>
      </c>
      <c r="I6" s="278">
        <v>4</v>
      </c>
      <c r="J6" s="278">
        <v>4</v>
      </c>
      <c r="K6" s="278">
        <v>3</v>
      </c>
      <c r="L6" s="280">
        <v>36</v>
      </c>
      <c r="M6" s="282"/>
    </row>
    <row r="7" spans="1:13" x14ac:dyDescent="0.25">
      <c r="A7" s="280" t="s">
        <v>8</v>
      </c>
      <c r="B7" s="280">
        <v>42</v>
      </c>
      <c r="C7" s="280">
        <v>56</v>
      </c>
      <c r="D7" s="280">
        <v>71</v>
      </c>
      <c r="E7" s="280">
        <v>58</v>
      </c>
      <c r="F7" s="280">
        <v>45</v>
      </c>
      <c r="G7" s="280">
        <v>53</v>
      </c>
      <c r="H7" s="280">
        <v>58</v>
      </c>
      <c r="I7" s="280">
        <v>59</v>
      </c>
      <c r="J7" s="280">
        <v>51</v>
      </c>
      <c r="K7" s="280">
        <v>35</v>
      </c>
      <c r="L7" s="280">
        <v>528</v>
      </c>
      <c r="M7" s="282"/>
    </row>
    <row r="8" spans="1:13" ht="41.95" customHeight="1" x14ac:dyDescent="0.55000000000000004">
      <c r="A8" s="321" t="s">
        <v>380</v>
      </c>
      <c r="L8" s="280"/>
    </row>
    <row r="9" spans="1:13" x14ac:dyDescent="0.25">
      <c r="A9" s="278" t="s">
        <v>351</v>
      </c>
      <c r="B9" s="279" t="s">
        <v>0</v>
      </c>
      <c r="C9" s="279" t="s">
        <v>1</v>
      </c>
      <c r="D9" s="279" t="s">
        <v>2</v>
      </c>
      <c r="E9" s="279" t="s">
        <v>3</v>
      </c>
      <c r="F9" s="279" t="s">
        <v>4</v>
      </c>
      <c r="G9" s="279" t="s">
        <v>5</v>
      </c>
      <c r="H9" s="279" t="s">
        <v>6</v>
      </c>
      <c r="I9" s="279" t="s">
        <v>7</v>
      </c>
      <c r="J9" s="279" t="s">
        <v>340</v>
      </c>
      <c r="K9" s="279" t="s">
        <v>341</v>
      </c>
      <c r="L9" s="281" t="s">
        <v>8</v>
      </c>
    </row>
    <row r="10" spans="1:13" x14ac:dyDescent="0.25">
      <c r="A10" s="278" t="s">
        <v>347</v>
      </c>
      <c r="B10" s="282">
        <v>0.35714285714285715</v>
      </c>
      <c r="C10" s="282">
        <v>0.44642857142857145</v>
      </c>
      <c r="D10" s="282">
        <v>0.22535211267605634</v>
      </c>
      <c r="E10" s="282">
        <v>0.25862068965517243</v>
      </c>
      <c r="F10" s="282">
        <v>0.28888888888888886</v>
      </c>
      <c r="G10" s="282">
        <v>0.24528301886792453</v>
      </c>
      <c r="H10" s="282">
        <v>0.29310344827586204</v>
      </c>
      <c r="I10" s="282">
        <v>0.25423728813559321</v>
      </c>
      <c r="J10" s="282">
        <v>0.25490196078431371</v>
      </c>
      <c r="K10" s="282">
        <v>0.25714285714285712</v>
      </c>
      <c r="L10" s="323">
        <v>0.28598484848484851</v>
      </c>
      <c r="M10" s="282"/>
    </row>
    <row r="11" spans="1:13" x14ac:dyDescent="0.25">
      <c r="A11" s="278" t="s">
        <v>348</v>
      </c>
      <c r="B11" s="282">
        <v>0.40476190476190477</v>
      </c>
      <c r="C11" s="282">
        <v>0.30357142857142855</v>
      </c>
      <c r="D11" s="282">
        <v>0.43661971830985913</v>
      </c>
      <c r="E11" s="282">
        <v>0.5</v>
      </c>
      <c r="F11" s="282">
        <v>0.44444444444444442</v>
      </c>
      <c r="G11" s="282">
        <v>0.41509433962264153</v>
      </c>
      <c r="H11" s="282">
        <v>0.39655172413793105</v>
      </c>
      <c r="I11" s="282">
        <v>0.44067796610169491</v>
      </c>
      <c r="J11" s="282">
        <v>0.45098039215686275</v>
      </c>
      <c r="K11" s="282">
        <v>0.37142857142857144</v>
      </c>
      <c r="L11" s="323">
        <v>0.41856060606060608</v>
      </c>
      <c r="M11" s="282"/>
    </row>
    <row r="12" spans="1:13" x14ac:dyDescent="0.25">
      <c r="A12" s="278" t="s">
        <v>349</v>
      </c>
      <c r="B12" s="282">
        <v>0.19047619047619047</v>
      </c>
      <c r="C12" s="282">
        <v>0.19642857142857142</v>
      </c>
      <c r="D12" s="282">
        <v>0.25352112676056338</v>
      </c>
      <c r="E12" s="282">
        <v>0.18965517241379309</v>
      </c>
      <c r="F12" s="282">
        <v>0.17777777777777778</v>
      </c>
      <c r="G12" s="282">
        <v>0.28301886792452829</v>
      </c>
      <c r="H12" s="282">
        <v>0.2413793103448276</v>
      </c>
      <c r="I12" s="282">
        <v>0.23728813559322035</v>
      </c>
      <c r="J12" s="282">
        <v>0.21568627450980393</v>
      </c>
      <c r="K12" s="282">
        <v>0.2857142857142857</v>
      </c>
      <c r="L12" s="323">
        <v>0.22727272727272727</v>
      </c>
      <c r="M12" s="282"/>
    </row>
    <row r="13" spans="1:13" x14ac:dyDescent="0.25">
      <c r="A13" s="278" t="s">
        <v>350</v>
      </c>
      <c r="B13" s="282">
        <v>4.7619047619047616E-2</v>
      </c>
      <c r="C13" s="282">
        <v>5.3571428571428568E-2</v>
      </c>
      <c r="D13" s="282">
        <v>8.4507042253521125E-2</v>
      </c>
      <c r="E13" s="282">
        <v>5.1724137931034482E-2</v>
      </c>
      <c r="F13" s="282">
        <v>8.8888888888888892E-2</v>
      </c>
      <c r="G13" s="282">
        <v>5.6603773584905662E-2</v>
      </c>
      <c r="H13" s="282">
        <v>6.8965517241379309E-2</v>
      </c>
      <c r="I13" s="282">
        <v>6.7796610169491525E-2</v>
      </c>
      <c r="J13" s="282">
        <v>7.8431372549019607E-2</v>
      </c>
      <c r="K13" s="282">
        <v>8.5714285714285715E-2</v>
      </c>
      <c r="L13" s="323">
        <v>6.8181818181818177E-2</v>
      </c>
      <c r="M13" s="282"/>
    </row>
    <row r="14" spans="1:13" x14ac:dyDescent="0.25">
      <c r="A14" s="280" t="s">
        <v>8</v>
      </c>
      <c r="B14" s="323">
        <v>1</v>
      </c>
      <c r="C14" s="323">
        <v>1</v>
      </c>
      <c r="D14" s="323">
        <v>1</v>
      </c>
      <c r="E14" s="323">
        <v>1</v>
      </c>
      <c r="F14" s="323">
        <v>1</v>
      </c>
      <c r="G14" s="323">
        <v>1</v>
      </c>
      <c r="H14" s="323">
        <v>1</v>
      </c>
      <c r="I14" s="323">
        <v>1</v>
      </c>
      <c r="J14" s="323">
        <v>1</v>
      </c>
      <c r="K14" s="323">
        <v>1</v>
      </c>
      <c r="L14" s="323">
        <v>1</v>
      </c>
      <c r="M14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2D88-4854-4756-A991-7BE6770113A7}">
  <sheetPr codeName="Taul17"/>
  <dimension ref="A1:M14"/>
  <sheetViews>
    <sheetView zoomScaleNormal="100" workbookViewId="0"/>
  </sheetViews>
  <sheetFormatPr defaultColWidth="8.85546875" defaultRowHeight="16.899999999999999" x14ac:dyDescent="0.25"/>
  <cols>
    <col min="1" max="1" width="39" style="278" customWidth="1"/>
    <col min="2" max="11" width="9.7109375" style="278" bestFit="1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381</v>
      </c>
    </row>
    <row r="2" spans="1:13" x14ac:dyDescent="0.25">
      <c r="A2" s="278" t="s">
        <v>352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353</v>
      </c>
      <c r="B3" s="278">
        <v>21</v>
      </c>
      <c r="C3" s="278">
        <v>35</v>
      </c>
      <c r="D3" s="278">
        <v>33</v>
      </c>
      <c r="E3" s="278">
        <v>33</v>
      </c>
      <c r="F3" s="278">
        <v>30</v>
      </c>
      <c r="G3" s="278">
        <v>24</v>
      </c>
      <c r="H3" s="278">
        <v>26</v>
      </c>
      <c r="I3" s="278">
        <v>23</v>
      </c>
      <c r="J3" s="278">
        <v>26</v>
      </c>
      <c r="K3" s="278">
        <v>19</v>
      </c>
      <c r="L3" s="280">
        <v>270</v>
      </c>
      <c r="M3" s="282"/>
    </row>
    <row r="4" spans="1:13" x14ac:dyDescent="0.25">
      <c r="A4" s="278" t="s">
        <v>354</v>
      </c>
      <c r="B4" s="278">
        <v>4</v>
      </c>
      <c r="C4" s="278">
        <v>8</v>
      </c>
      <c r="D4" s="278">
        <v>16</v>
      </c>
      <c r="E4" s="278">
        <v>11</v>
      </c>
      <c r="F4" s="278">
        <v>1</v>
      </c>
      <c r="G4" s="278">
        <v>13</v>
      </c>
      <c r="H4" s="278">
        <v>16</v>
      </c>
      <c r="I4" s="278">
        <v>17</v>
      </c>
      <c r="J4" s="278">
        <v>14</v>
      </c>
      <c r="K4" s="278">
        <v>4</v>
      </c>
      <c r="L4" s="280">
        <v>200</v>
      </c>
      <c r="M4" s="282"/>
    </row>
    <row r="5" spans="1:13" x14ac:dyDescent="0.25">
      <c r="A5" s="278" t="s">
        <v>355</v>
      </c>
      <c r="B5" s="278">
        <v>16</v>
      </c>
      <c r="C5" s="278">
        <v>13</v>
      </c>
      <c r="D5" s="278">
        <v>22</v>
      </c>
      <c r="E5" s="278">
        <v>12</v>
      </c>
      <c r="F5" s="278">
        <v>14</v>
      </c>
      <c r="G5" s="278">
        <v>16</v>
      </c>
      <c r="H5" s="278">
        <v>15</v>
      </c>
      <c r="I5" s="278">
        <v>18</v>
      </c>
      <c r="J5" s="278">
        <v>11</v>
      </c>
      <c r="K5" s="278">
        <v>12</v>
      </c>
      <c r="L5" s="280">
        <v>51</v>
      </c>
      <c r="M5" s="282"/>
    </row>
    <row r="6" spans="1:13" x14ac:dyDescent="0.25">
      <c r="A6" s="278" t="s">
        <v>356</v>
      </c>
      <c r="B6" s="278">
        <v>1</v>
      </c>
      <c r="C6" s="278">
        <v>0</v>
      </c>
      <c r="D6" s="278">
        <v>0</v>
      </c>
      <c r="E6" s="278">
        <v>2</v>
      </c>
      <c r="F6" s="278">
        <v>0</v>
      </c>
      <c r="G6" s="278">
        <v>0</v>
      </c>
      <c r="H6" s="278">
        <v>1</v>
      </c>
      <c r="I6" s="278">
        <v>1</v>
      </c>
      <c r="J6" s="278">
        <v>0</v>
      </c>
      <c r="K6" s="278">
        <v>0</v>
      </c>
      <c r="L6" s="280">
        <v>7</v>
      </c>
      <c r="M6" s="282"/>
    </row>
    <row r="7" spans="1:13" x14ac:dyDescent="0.25">
      <c r="A7" s="280" t="s">
        <v>8</v>
      </c>
      <c r="B7" s="280">
        <v>42</v>
      </c>
      <c r="C7" s="280">
        <v>56</v>
      </c>
      <c r="D7" s="280">
        <v>71</v>
      </c>
      <c r="E7" s="280">
        <v>58</v>
      </c>
      <c r="F7" s="280">
        <v>45</v>
      </c>
      <c r="G7" s="280">
        <v>53</v>
      </c>
      <c r="H7" s="280">
        <v>58</v>
      </c>
      <c r="I7" s="280">
        <v>59</v>
      </c>
      <c r="J7" s="280">
        <v>51</v>
      </c>
      <c r="K7" s="280">
        <v>35</v>
      </c>
      <c r="L7" s="280">
        <v>528</v>
      </c>
      <c r="M7" s="282"/>
    </row>
    <row r="8" spans="1:13" ht="48.05" customHeight="1" x14ac:dyDescent="0.55000000000000004">
      <c r="A8" s="321" t="s">
        <v>382</v>
      </c>
      <c r="L8" s="280"/>
    </row>
    <row r="9" spans="1:13" x14ac:dyDescent="0.25">
      <c r="A9" s="278" t="s">
        <v>352</v>
      </c>
      <c r="B9" s="279" t="s">
        <v>0</v>
      </c>
      <c r="C9" s="279" t="s">
        <v>1</v>
      </c>
      <c r="D9" s="279" t="s">
        <v>2</v>
      </c>
      <c r="E9" s="279" t="s">
        <v>3</v>
      </c>
      <c r="F9" s="279" t="s">
        <v>4</v>
      </c>
      <c r="G9" s="279" t="s">
        <v>5</v>
      </c>
      <c r="H9" s="279" t="s">
        <v>6</v>
      </c>
      <c r="I9" s="279" t="s">
        <v>7</v>
      </c>
      <c r="J9" s="279" t="s">
        <v>340</v>
      </c>
      <c r="K9" s="279" t="s">
        <v>341</v>
      </c>
      <c r="L9" s="281" t="s">
        <v>8</v>
      </c>
    </row>
    <row r="10" spans="1:13" x14ac:dyDescent="0.25">
      <c r="A10" s="278" t="s">
        <v>355</v>
      </c>
      <c r="B10" s="282">
        <v>0.3902439024390244</v>
      </c>
      <c r="C10" s="282">
        <v>0.23214285714285715</v>
      </c>
      <c r="D10" s="282">
        <v>0.30985915492957744</v>
      </c>
      <c r="E10" s="282">
        <v>0.21428571428571427</v>
      </c>
      <c r="F10" s="282">
        <v>0.31111111111111112</v>
      </c>
      <c r="G10" s="282">
        <v>0.30188679245283018</v>
      </c>
      <c r="H10" s="282">
        <v>0.26315789473684209</v>
      </c>
      <c r="I10" s="282">
        <v>0.31034482758620691</v>
      </c>
      <c r="J10" s="282">
        <v>0.21568627450980393</v>
      </c>
      <c r="K10" s="282">
        <v>0.34285714285714286</v>
      </c>
      <c r="L10" s="323">
        <v>9.7888675623800381E-2</v>
      </c>
      <c r="M10" s="282"/>
    </row>
    <row r="11" spans="1:13" x14ac:dyDescent="0.25">
      <c r="A11" s="278" t="s">
        <v>354</v>
      </c>
      <c r="B11" s="282">
        <v>9.7560975609756101E-2</v>
      </c>
      <c r="C11" s="282">
        <v>0.14285714285714285</v>
      </c>
      <c r="D11" s="282">
        <v>0.22535211267605634</v>
      </c>
      <c r="E11" s="282">
        <v>0.19642857142857142</v>
      </c>
      <c r="F11" s="282">
        <v>2.2222222222222223E-2</v>
      </c>
      <c r="G11" s="282">
        <v>0.24528301886792453</v>
      </c>
      <c r="H11" s="282">
        <v>0.2807017543859649</v>
      </c>
      <c r="I11" s="282">
        <v>0.29310344827586204</v>
      </c>
      <c r="J11" s="282">
        <v>0.27450980392156865</v>
      </c>
      <c r="K11" s="282">
        <v>0.11428571428571428</v>
      </c>
      <c r="L11" s="323">
        <v>0.38387715930902111</v>
      </c>
      <c r="M11" s="282"/>
    </row>
    <row r="12" spans="1:13" x14ac:dyDescent="0.25">
      <c r="A12" s="278" t="s">
        <v>353</v>
      </c>
      <c r="B12" s="282">
        <v>0.51219512195121952</v>
      </c>
      <c r="C12" s="282">
        <v>0.625</v>
      </c>
      <c r="D12" s="282">
        <v>0.46478873239436619</v>
      </c>
      <c r="E12" s="282">
        <v>0.5892857142857143</v>
      </c>
      <c r="F12" s="282">
        <v>0.66666666666666663</v>
      </c>
      <c r="G12" s="282">
        <v>0.45283018867924529</v>
      </c>
      <c r="H12" s="282">
        <v>0.45614035087719296</v>
      </c>
      <c r="I12" s="282">
        <v>0.39655172413793105</v>
      </c>
      <c r="J12" s="282">
        <v>0.50980392156862742</v>
      </c>
      <c r="K12" s="282">
        <v>0.54285714285714282</v>
      </c>
      <c r="L12" s="323">
        <v>0.51823416506717845</v>
      </c>
      <c r="M12" s="282"/>
    </row>
    <row r="13" spans="1:13" x14ac:dyDescent="0.25">
      <c r="A13" s="278" t="s">
        <v>356</v>
      </c>
      <c r="B13" s="279" t="s">
        <v>373</v>
      </c>
      <c r="C13" s="279" t="s">
        <v>373</v>
      </c>
      <c r="D13" s="279" t="s">
        <v>373</v>
      </c>
      <c r="E13" s="279" t="s">
        <v>373</v>
      </c>
      <c r="F13" s="279" t="s">
        <v>373</v>
      </c>
      <c r="G13" s="279" t="s">
        <v>373</v>
      </c>
      <c r="H13" s="279" t="s">
        <v>373</v>
      </c>
      <c r="I13" s="279" t="s">
        <v>373</v>
      </c>
      <c r="J13" s="279" t="s">
        <v>373</v>
      </c>
      <c r="K13" s="279" t="s">
        <v>373</v>
      </c>
      <c r="L13" s="281" t="s">
        <v>373</v>
      </c>
      <c r="M13" s="282"/>
    </row>
    <row r="14" spans="1:13" x14ac:dyDescent="0.25">
      <c r="A14" s="280" t="s">
        <v>8</v>
      </c>
      <c r="B14" s="323">
        <v>1</v>
      </c>
      <c r="C14" s="323">
        <v>1</v>
      </c>
      <c r="D14" s="323">
        <v>1</v>
      </c>
      <c r="E14" s="323">
        <v>1</v>
      </c>
      <c r="F14" s="323">
        <v>1</v>
      </c>
      <c r="G14" s="323">
        <v>1</v>
      </c>
      <c r="H14" s="323">
        <v>1</v>
      </c>
      <c r="I14" s="323">
        <v>1</v>
      </c>
      <c r="J14" s="323">
        <v>1</v>
      </c>
      <c r="K14" s="323">
        <v>1</v>
      </c>
      <c r="L14" s="323">
        <v>1</v>
      </c>
      <c r="M14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CC62-293F-40EB-8188-9920AF0BB41B}">
  <sheetPr codeName="Taul18"/>
  <dimension ref="A1:M12"/>
  <sheetViews>
    <sheetView zoomScaleNormal="100" workbookViewId="0"/>
  </sheetViews>
  <sheetFormatPr defaultColWidth="8.85546875" defaultRowHeight="16.899999999999999" x14ac:dyDescent="0.25"/>
  <cols>
    <col min="1" max="1" width="31.85546875" style="278" customWidth="1"/>
    <col min="2" max="11" width="9.7109375" style="278" bestFit="1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383</v>
      </c>
    </row>
    <row r="2" spans="1:13" x14ac:dyDescent="0.25">
      <c r="A2" s="278" t="s">
        <v>385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357</v>
      </c>
      <c r="B3" s="278">
        <v>31</v>
      </c>
      <c r="C3" s="278">
        <v>46</v>
      </c>
      <c r="D3" s="278">
        <v>62</v>
      </c>
      <c r="E3" s="278">
        <v>47</v>
      </c>
      <c r="F3" s="278">
        <v>39</v>
      </c>
      <c r="G3" s="278">
        <v>41</v>
      </c>
      <c r="H3" s="278">
        <v>48</v>
      </c>
      <c r="I3" s="278">
        <v>46</v>
      </c>
      <c r="J3" s="278">
        <v>43</v>
      </c>
      <c r="K3" s="278">
        <v>26</v>
      </c>
      <c r="L3" s="280">
        <v>429</v>
      </c>
      <c r="M3" s="282"/>
    </row>
    <row r="4" spans="1:13" x14ac:dyDescent="0.25">
      <c r="A4" s="278" t="s">
        <v>257</v>
      </c>
      <c r="B4" s="278">
        <v>6</v>
      </c>
      <c r="C4" s="278">
        <v>5</v>
      </c>
      <c r="D4" s="278">
        <v>2</v>
      </c>
      <c r="E4" s="278">
        <v>5</v>
      </c>
      <c r="F4" s="278">
        <v>3</v>
      </c>
      <c r="G4" s="278">
        <v>8</v>
      </c>
      <c r="H4" s="278">
        <v>6</v>
      </c>
      <c r="I4" s="278">
        <v>8</v>
      </c>
      <c r="J4" s="278">
        <v>7</v>
      </c>
      <c r="K4" s="278">
        <v>3</v>
      </c>
      <c r="L4" s="280">
        <v>53</v>
      </c>
      <c r="M4" s="282"/>
    </row>
    <row r="5" spans="1:13" x14ac:dyDescent="0.25">
      <c r="A5" s="278" t="s">
        <v>358</v>
      </c>
      <c r="B5" s="278">
        <v>5</v>
      </c>
      <c r="C5" s="278">
        <v>5</v>
      </c>
      <c r="D5" s="278">
        <v>7</v>
      </c>
      <c r="E5" s="278">
        <v>6</v>
      </c>
      <c r="F5" s="278">
        <v>3</v>
      </c>
      <c r="G5" s="278">
        <v>4</v>
      </c>
      <c r="H5" s="278">
        <v>4</v>
      </c>
      <c r="I5" s="278">
        <v>5</v>
      </c>
      <c r="J5" s="278">
        <v>1</v>
      </c>
      <c r="K5" s="278">
        <v>6</v>
      </c>
      <c r="L5" s="280">
        <v>46</v>
      </c>
      <c r="M5" s="282"/>
    </row>
    <row r="6" spans="1:13" x14ac:dyDescent="0.25">
      <c r="A6" s="280" t="s">
        <v>8</v>
      </c>
      <c r="B6" s="280">
        <v>42</v>
      </c>
      <c r="C6" s="280">
        <v>56</v>
      </c>
      <c r="D6" s="280">
        <v>71</v>
      </c>
      <c r="E6" s="280">
        <v>58</v>
      </c>
      <c r="F6" s="280">
        <v>45</v>
      </c>
      <c r="G6" s="280">
        <v>53</v>
      </c>
      <c r="H6" s="280">
        <v>58</v>
      </c>
      <c r="I6" s="280">
        <v>59</v>
      </c>
      <c r="J6" s="280">
        <v>51</v>
      </c>
      <c r="K6" s="280">
        <v>35</v>
      </c>
      <c r="L6" s="280">
        <v>528</v>
      </c>
      <c r="M6" s="282"/>
    </row>
    <row r="7" spans="1:13" ht="46.8" customHeight="1" x14ac:dyDescent="0.55000000000000004">
      <c r="A7" s="321" t="s">
        <v>384</v>
      </c>
    </row>
    <row r="8" spans="1:13" x14ac:dyDescent="0.25">
      <c r="A8" s="278" t="s">
        <v>385</v>
      </c>
      <c r="B8" s="279" t="s">
        <v>0</v>
      </c>
      <c r="C8" s="279" t="s">
        <v>1</v>
      </c>
      <c r="D8" s="279" t="s">
        <v>2</v>
      </c>
      <c r="E8" s="279" t="s">
        <v>3</v>
      </c>
      <c r="F8" s="279" t="s">
        <v>4</v>
      </c>
      <c r="G8" s="279" t="s">
        <v>5</v>
      </c>
      <c r="H8" s="279" t="s">
        <v>6</v>
      </c>
      <c r="I8" s="279" t="s">
        <v>7</v>
      </c>
      <c r="J8" s="279" t="s">
        <v>340</v>
      </c>
      <c r="K8" s="279" t="s">
        <v>341</v>
      </c>
      <c r="L8" s="281" t="s">
        <v>8</v>
      </c>
    </row>
    <row r="9" spans="1:13" x14ac:dyDescent="0.25">
      <c r="A9" s="278" t="s">
        <v>357</v>
      </c>
      <c r="B9" s="282">
        <v>0.73809523809523814</v>
      </c>
      <c r="C9" s="282">
        <v>0.8214285714285714</v>
      </c>
      <c r="D9" s="282">
        <v>0.87323943661971826</v>
      </c>
      <c r="E9" s="282">
        <v>0.81034482758620685</v>
      </c>
      <c r="F9" s="282">
        <v>0.8666666666666667</v>
      </c>
      <c r="G9" s="282">
        <v>0.77358490566037741</v>
      </c>
      <c r="H9" s="282">
        <v>0.82758620689655171</v>
      </c>
      <c r="I9" s="282">
        <v>0.77966101694915257</v>
      </c>
      <c r="J9" s="282">
        <v>0.84313725490196079</v>
      </c>
      <c r="K9" s="282">
        <v>0.74285714285714288</v>
      </c>
      <c r="L9" s="323">
        <v>0.8125</v>
      </c>
      <c r="M9" s="282"/>
    </row>
    <row r="10" spans="1:13" x14ac:dyDescent="0.25">
      <c r="A10" s="278" t="s">
        <v>257</v>
      </c>
      <c r="B10" s="282">
        <v>0.14285714285714285</v>
      </c>
      <c r="C10" s="282">
        <v>8.9285714285714288E-2</v>
      </c>
      <c r="D10" s="282">
        <v>2.8169014084507043E-2</v>
      </c>
      <c r="E10" s="282">
        <v>8.6206896551724144E-2</v>
      </c>
      <c r="F10" s="282">
        <v>6.6666666666666666E-2</v>
      </c>
      <c r="G10" s="282">
        <v>0.15094339622641509</v>
      </c>
      <c r="H10" s="282">
        <v>0.10344827586206896</v>
      </c>
      <c r="I10" s="282">
        <v>0.13559322033898305</v>
      </c>
      <c r="J10" s="282">
        <v>0.13725490196078433</v>
      </c>
      <c r="K10" s="282">
        <v>8.5714285714285715E-2</v>
      </c>
      <c r="L10" s="323">
        <v>0.10037878787878787</v>
      </c>
      <c r="M10" s="282"/>
    </row>
    <row r="11" spans="1:13" x14ac:dyDescent="0.25">
      <c r="A11" s="278" t="s">
        <v>358</v>
      </c>
      <c r="B11" s="282">
        <v>0.11904761904761904</v>
      </c>
      <c r="C11" s="282">
        <v>8.9285714285714288E-2</v>
      </c>
      <c r="D11" s="282">
        <v>9.8591549295774641E-2</v>
      </c>
      <c r="E11" s="282">
        <v>0.10344827586206896</v>
      </c>
      <c r="F11" s="282">
        <v>6.6666666666666666E-2</v>
      </c>
      <c r="G11" s="282">
        <v>7.5471698113207544E-2</v>
      </c>
      <c r="H11" s="282">
        <v>6.8965517241379309E-2</v>
      </c>
      <c r="I11" s="282">
        <v>8.4745762711864403E-2</v>
      </c>
      <c r="J11" s="282">
        <v>1.9607843137254902E-2</v>
      </c>
      <c r="K11" s="282">
        <v>0.17142857142857143</v>
      </c>
      <c r="L11" s="323">
        <v>8.7121212121212127E-2</v>
      </c>
      <c r="M11" s="282"/>
    </row>
    <row r="12" spans="1:13" x14ac:dyDescent="0.25">
      <c r="A12" s="280" t="s">
        <v>8</v>
      </c>
      <c r="B12" s="323">
        <v>1</v>
      </c>
      <c r="C12" s="323">
        <v>1</v>
      </c>
      <c r="D12" s="323">
        <v>1</v>
      </c>
      <c r="E12" s="323">
        <v>1</v>
      </c>
      <c r="F12" s="323">
        <v>1</v>
      </c>
      <c r="G12" s="323">
        <v>1</v>
      </c>
      <c r="H12" s="323">
        <v>1</v>
      </c>
      <c r="I12" s="323">
        <v>1</v>
      </c>
      <c r="J12" s="323">
        <v>1</v>
      </c>
      <c r="K12" s="323">
        <v>1</v>
      </c>
      <c r="L12" s="323">
        <v>1</v>
      </c>
      <c r="M12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A1ED-7589-4377-BDAA-58023B6039BE}">
  <sheetPr codeName="Taul19"/>
  <dimension ref="A1:M14"/>
  <sheetViews>
    <sheetView zoomScaleNormal="100" workbookViewId="0"/>
  </sheetViews>
  <sheetFormatPr defaultColWidth="8.85546875" defaultRowHeight="16.899999999999999" x14ac:dyDescent="0.25"/>
  <cols>
    <col min="1" max="1" width="31.85546875" style="278" customWidth="1"/>
    <col min="2" max="11" width="9.7109375" style="278" bestFit="1" customWidth="1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386</v>
      </c>
    </row>
    <row r="2" spans="1:13" x14ac:dyDescent="0.25">
      <c r="A2" s="278" t="s">
        <v>363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359</v>
      </c>
      <c r="B3" s="278">
        <v>23</v>
      </c>
      <c r="C3" s="278">
        <v>27</v>
      </c>
      <c r="D3" s="278">
        <v>35</v>
      </c>
      <c r="E3" s="278">
        <v>18</v>
      </c>
      <c r="F3" s="278">
        <v>19</v>
      </c>
      <c r="G3" s="278">
        <v>24</v>
      </c>
      <c r="H3" s="278">
        <v>18</v>
      </c>
      <c r="I3" s="278">
        <v>31</v>
      </c>
      <c r="J3" s="278">
        <v>24</v>
      </c>
      <c r="K3" s="278">
        <v>13</v>
      </c>
      <c r="L3" s="280">
        <v>232</v>
      </c>
      <c r="M3" s="282"/>
    </row>
    <row r="4" spans="1:13" x14ac:dyDescent="0.25">
      <c r="A4" s="278" t="s">
        <v>360</v>
      </c>
      <c r="B4" s="278">
        <v>10</v>
      </c>
      <c r="C4" s="278">
        <v>21</v>
      </c>
      <c r="D4" s="278">
        <v>26</v>
      </c>
      <c r="E4" s="278">
        <v>29</v>
      </c>
      <c r="F4" s="278">
        <v>20</v>
      </c>
      <c r="G4" s="278">
        <v>18</v>
      </c>
      <c r="H4" s="278">
        <v>31</v>
      </c>
      <c r="I4" s="278">
        <v>18</v>
      </c>
      <c r="J4" s="278">
        <v>16</v>
      </c>
      <c r="K4" s="278">
        <v>11</v>
      </c>
      <c r="L4" s="280">
        <v>200</v>
      </c>
      <c r="M4" s="282"/>
    </row>
    <row r="5" spans="1:13" x14ac:dyDescent="0.25">
      <c r="A5" s="278" t="s">
        <v>361</v>
      </c>
      <c r="B5" s="278">
        <v>5</v>
      </c>
      <c r="C5" s="278">
        <v>4</v>
      </c>
      <c r="D5" s="278">
        <v>4</v>
      </c>
      <c r="E5" s="278">
        <v>6</v>
      </c>
      <c r="F5" s="278">
        <v>2</v>
      </c>
      <c r="G5" s="278">
        <v>7</v>
      </c>
      <c r="H5" s="278">
        <v>2</v>
      </c>
      <c r="I5" s="278">
        <v>7</v>
      </c>
      <c r="J5" s="278">
        <v>8</v>
      </c>
      <c r="K5" s="278">
        <v>6</v>
      </c>
      <c r="L5" s="280">
        <v>51</v>
      </c>
      <c r="M5" s="282"/>
    </row>
    <row r="6" spans="1:13" x14ac:dyDescent="0.25">
      <c r="A6" s="278" t="s">
        <v>55</v>
      </c>
      <c r="B6" s="278">
        <v>4</v>
      </c>
      <c r="C6" s="278">
        <v>4</v>
      </c>
      <c r="D6" s="278">
        <v>6</v>
      </c>
      <c r="E6" s="278">
        <v>5</v>
      </c>
      <c r="F6" s="278">
        <v>4</v>
      </c>
      <c r="G6" s="278">
        <v>4</v>
      </c>
      <c r="H6" s="278">
        <v>7</v>
      </c>
      <c r="I6" s="278">
        <v>3</v>
      </c>
      <c r="J6" s="278">
        <v>3</v>
      </c>
      <c r="K6" s="278">
        <v>5</v>
      </c>
      <c r="L6" s="280">
        <v>45</v>
      </c>
      <c r="M6" s="282"/>
    </row>
    <row r="7" spans="1:13" x14ac:dyDescent="0.25">
      <c r="A7" s="280" t="s">
        <v>8</v>
      </c>
      <c r="B7" s="280">
        <v>42</v>
      </c>
      <c r="C7" s="280">
        <v>56</v>
      </c>
      <c r="D7" s="280">
        <v>71</v>
      </c>
      <c r="E7" s="280">
        <v>58</v>
      </c>
      <c r="F7" s="280">
        <v>45</v>
      </c>
      <c r="G7" s="280">
        <v>53</v>
      </c>
      <c r="H7" s="280">
        <v>58</v>
      </c>
      <c r="I7" s="280">
        <v>59</v>
      </c>
      <c r="J7" s="280">
        <v>51</v>
      </c>
      <c r="K7" s="280">
        <v>35</v>
      </c>
      <c r="L7" s="280">
        <v>528</v>
      </c>
      <c r="M7" s="282"/>
    </row>
    <row r="8" spans="1:13" ht="46.2" customHeight="1" x14ac:dyDescent="0.55000000000000004">
      <c r="A8" s="321" t="s">
        <v>387</v>
      </c>
      <c r="L8" s="280"/>
    </row>
    <row r="9" spans="1:13" x14ac:dyDescent="0.25">
      <c r="A9" s="278" t="s">
        <v>363</v>
      </c>
      <c r="B9" s="279" t="s">
        <v>0</v>
      </c>
      <c r="C9" s="279" t="s">
        <v>1</v>
      </c>
      <c r="D9" s="279" t="s">
        <v>2</v>
      </c>
      <c r="E9" s="279" t="s">
        <v>3</v>
      </c>
      <c r="F9" s="279" t="s">
        <v>4</v>
      </c>
      <c r="G9" s="279" t="s">
        <v>5</v>
      </c>
      <c r="H9" s="279" t="s">
        <v>6</v>
      </c>
      <c r="I9" s="279" t="s">
        <v>7</v>
      </c>
      <c r="J9" s="279" t="s">
        <v>340</v>
      </c>
      <c r="K9" s="279" t="s">
        <v>341</v>
      </c>
      <c r="L9" s="281" t="s">
        <v>8</v>
      </c>
    </row>
    <row r="10" spans="1:13" x14ac:dyDescent="0.25">
      <c r="A10" s="278" t="s">
        <v>359</v>
      </c>
      <c r="B10" s="282">
        <v>0.54761904761904767</v>
      </c>
      <c r="C10" s="282">
        <v>0.48214285714285715</v>
      </c>
      <c r="D10" s="282">
        <v>0.49295774647887325</v>
      </c>
      <c r="E10" s="282">
        <v>0.31034482758620691</v>
      </c>
      <c r="F10" s="282">
        <v>0.42222222222222222</v>
      </c>
      <c r="G10" s="282">
        <v>0.45283018867924529</v>
      </c>
      <c r="H10" s="282">
        <v>0.31034482758620691</v>
      </c>
      <c r="I10" s="282">
        <v>0.52542372881355937</v>
      </c>
      <c r="J10" s="282">
        <v>0.47058823529411764</v>
      </c>
      <c r="K10" s="282">
        <v>0.37142857142857144</v>
      </c>
      <c r="L10" s="323">
        <v>0.43939393939393939</v>
      </c>
      <c r="M10" s="282"/>
    </row>
    <row r="11" spans="1:13" x14ac:dyDescent="0.25">
      <c r="A11" s="278" t="s">
        <v>360</v>
      </c>
      <c r="B11" s="282">
        <v>0.23809523809523808</v>
      </c>
      <c r="C11" s="282">
        <v>0.375</v>
      </c>
      <c r="D11" s="282">
        <v>0.36619718309859156</v>
      </c>
      <c r="E11" s="282">
        <v>0.5</v>
      </c>
      <c r="F11" s="282">
        <v>0.44444444444444442</v>
      </c>
      <c r="G11" s="282">
        <v>0.33962264150943394</v>
      </c>
      <c r="H11" s="282">
        <v>0.53448275862068961</v>
      </c>
      <c r="I11" s="282">
        <v>0.30508474576271188</v>
      </c>
      <c r="J11" s="282">
        <v>0.31372549019607843</v>
      </c>
      <c r="K11" s="282">
        <v>0.31428571428571428</v>
      </c>
      <c r="L11" s="323">
        <v>0.37878787878787878</v>
      </c>
      <c r="M11" s="282"/>
    </row>
    <row r="12" spans="1:13" x14ac:dyDescent="0.25">
      <c r="A12" s="278" t="s">
        <v>361</v>
      </c>
      <c r="B12" s="282">
        <v>0.11904761904761904</v>
      </c>
      <c r="C12" s="282">
        <v>7.1428571428571425E-2</v>
      </c>
      <c r="D12" s="282">
        <v>5.6338028169014086E-2</v>
      </c>
      <c r="E12" s="282">
        <v>0.10344827586206896</v>
      </c>
      <c r="F12" s="282">
        <v>4.4444444444444446E-2</v>
      </c>
      <c r="G12" s="282">
        <v>0.13207547169811321</v>
      </c>
      <c r="H12" s="282">
        <v>3.4482758620689655E-2</v>
      </c>
      <c r="I12" s="282">
        <v>0.11864406779661017</v>
      </c>
      <c r="J12" s="282">
        <v>0.15686274509803921</v>
      </c>
      <c r="K12" s="282">
        <v>0.17142857142857143</v>
      </c>
      <c r="L12" s="323">
        <v>9.6590909090909088E-2</v>
      </c>
      <c r="M12" s="282"/>
    </row>
    <row r="13" spans="1:13" x14ac:dyDescent="0.25">
      <c r="A13" s="278" t="s">
        <v>55</v>
      </c>
      <c r="B13" s="282">
        <v>9.5238095238095233E-2</v>
      </c>
      <c r="C13" s="282">
        <v>7.1428571428571425E-2</v>
      </c>
      <c r="D13" s="282">
        <v>8.4507042253521125E-2</v>
      </c>
      <c r="E13" s="282">
        <v>8.6206896551724144E-2</v>
      </c>
      <c r="F13" s="282">
        <v>8.8888888888888892E-2</v>
      </c>
      <c r="G13" s="282">
        <v>7.5471698113207544E-2</v>
      </c>
      <c r="H13" s="282">
        <v>0.1206896551724138</v>
      </c>
      <c r="I13" s="282">
        <v>5.0847457627118647E-2</v>
      </c>
      <c r="J13" s="282">
        <v>5.8823529411764705E-2</v>
      </c>
      <c r="K13" s="282">
        <v>0.14285714285714285</v>
      </c>
      <c r="L13" s="323">
        <v>8.5227272727272721E-2</v>
      </c>
      <c r="M13" s="282"/>
    </row>
    <row r="14" spans="1:13" x14ac:dyDescent="0.25">
      <c r="A14" s="280" t="s">
        <v>8</v>
      </c>
      <c r="B14" s="323">
        <v>1</v>
      </c>
      <c r="C14" s="323">
        <v>1</v>
      </c>
      <c r="D14" s="323">
        <v>1</v>
      </c>
      <c r="E14" s="323">
        <v>1</v>
      </c>
      <c r="F14" s="323">
        <v>1</v>
      </c>
      <c r="G14" s="323">
        <v>1</v>
      </c>
      <c r="H14" s="323">
        <v>1</v>
      </c>
      <c r="I14" s="323">
        <v>1</v>
      </c>
      <c r="J14" s="323">
        <v>1</v>
      </c>
      <c r="K14" s="323">
        <v>1</v>
      </c>
      <c r="L14" s="323">
        <v>1</v>
      </c>
      <c r="M14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drawing r:id="rId2"/>
  <legacyDrawingHF r:id="rId3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9209-D434-4F43-90A7-873B8C2BD208}">
  <sheetPr codeName="Taul20"/>
  <dimension ref="A1:M6"/>
  <sheetViews>
    <sheetView zoomScaleNormal="100" workbookViewId="0"/>
  </sheetViews>
  <sheetFormatPr defaultColWidth="8.85546875" defaultRowHeight="16.899999999999999" x14ac:dyDescent="0.25"/>
  <cols>
    <col min="1" max="1" width="31.85546875" style="278" customWidth="1"/>
    <col min="2" max="11" width="8.85546875" style="278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362</v>
      </c>
    </row>
    <row r="2" spans="1:13" x14ac:dyDescent="0.25">
      <c r="A2" s="278" t="s">
        <v>364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342</v>
      </c>
      <c r="B3" s="278">
        <v>1</v>
      </c>
      <c r="C3" s="278">
        <v>3</v>
      </c>
      <c r="D3" s="278">
        <v>0</v>
      </c>
      <c r="E3" s="278">
        <v>1</v>
      </c>
      <c r="F3" s="278">
        <v>0</v>
      </c>
      <c r="G3" s="278">
        <v>1</v>
      </c>
      <c r="H3" s="278">
        <v>3</v>
      </c>
      <c r="I3" s="278">
        <v>4</v>
      </c>
      <c r="J3" s="278">
        <v>0</v>
      </c>
      <c r="K3" s="278">
        <v>2</v>
      </c>
      <c r="L3" s="280">
        <v>15</v>
      </c>
      <c r="M3" s="282"/>
    </row>
    <row r="4" spans="1:13" x14ac:dyDescent="0.25">
      <c r="A4" s="278" t="s">
        <v>343</v>
      </c>
      <c r="B4" s="278">
        <v>17</v>
      </c>
      <c r="C4" s="278">
        <v>23</v>
      </c>
      <c r="D4" s="278">
        <v>19</v>
      </c>
      <c r="E4" s="278">
        <v>14</v>
      </c>
      <c r="F4" s="278">
        <v>18</v>
      </c>
      <c r="G4" s="278">
        <v>10</v>
      </c>
      <c r="H4" s="278">
        <v>22</v>
      </c>
      <c r="I4" s="278">
        <v>15</v>
      </c>
      <c r="J4" s="278">
        <v>11</v>
      </c>
      <c r="K4" s="278">
        <v>11</v>
      </c>
      <c r="L4" s="280">
        <v>159</v>
      </c>
      <c r="M4" s="282"/>
    </row>
    <row r="5" spans="1:13" x14ac:dyDescent="0.25">
      <c r="A5" s="278" t="s">
        <v>356</v>
      </c>
      <c r="B5" s="278">
        <v>4</v>
      </c>
      <c r="C5" s="278">
        <v>2</v>
      </c>
      <c r="D5" s="278">
        <v>2</v>
      </c>
      <c r="E5" s="278">
        <v>4</v>
      </c>
      <c r="F5" s="278">
        <v>3</v>
      </c>
      <c r="G5" s="278">
        <v>2</v>
      </c>
      <c r="H5" s="278">
        <v>1</v>
      </c>
      <c r="I5" s="278">
        <v>1</v>
      </c>
      <c r="J5" s="278">
        <v>0</v>
      </c>
      <c r="K5" s="278">
        <v>1</v>
      </c>
      <c r="L5" s="280">
        <v>20</v>
      </c>
      <c r="M5" s="282"/>
    </row>
    <row r="6" spans="1:13" x14ac:dyDescent="0.25">
      <c r="A6" s="280" t="s">
        <v>8</v>
      </c>
      <c r="B6" s="280">
        <v>22</v>
      </c>
      <c r="C6" s="280">
        <v>28</v>
      </c>
      <c r="D6" s="280">
        <v>21</v>
      </c>
      <c r="E6" s="280">
        <v>19</v>
      </c>
      <c r="F6" s="280">
        <v>21</v>
      </c>
      <c r="G6" s="280">
        <v>13</v>
      </c>
      <c r="H6" s="280">
        <v>26</v>
      </c>
      <c r="I6" s="280">
        <v>20</v>
      </c>
      <c r="J6" s="280">
        <v>11</v>
      </c>
      <c r="K6" s="280">
        <v>14</v>
      </c>
      <c r="L6" s="280">
        <v>194</v>
      </c>
      <c r="M6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A754-E075-4F65-8544-3C21C95B389D}">
  <sheetPr codeName="Taul21"/>
  <dimension ref="A1:M7"/>
  <sheetViews>
    <sheetView zoomScaleNormal="100" workbookViewId="0"/>
  </sheetViews>
  <sheetFormatPr defaultColWidth="8.85546875" defaultRowHeight="16.899999999999999" x14ac:dyDescent="0.25"/>
  <cols>
    <col min="1" max="1" width="54.5703125" style="278" customWidth="1"/>
    <col min="2" max="11" width="8.85546875" style="278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365</v>
      </c>
    </row>
    <row r="2" spans="1:13" x14ac:dyDescent="0.25">
      <c r="A2" s="278" t="s">
        <v>366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367</v>
      </c>
      <c r="B3" s="278">
        <v>4</v>
      </c>
      <c r="C3" s="278">
        <v>3</v>
      </c>
      <c r="D3" s="278">
        <v>0</v>
      </c>
      <c r="E3" s="278">
        <v>1</v>
      </c>
      <c r="F3" s="278">
        <v>3</v>
      </c>
      <c r="G3" s="278">
        <v>1</v>
      </c>
      <c r="H3" s="278">
        <v>2</v>
      </c>
      <c r="I3" s="278">
        <v>0</v>
      </c>
      <c r="J3" s="278">
        <v>4</v>
      </c>
      <c r="K3" s="278">
        <v>2</v>
      </c>
      <c r="L3" s="280">
        <v>20</v>
      </c>
      <c r="M3" s="282"/>
    </row>
    <row r="4" spans="1:13" x14ac:dyDescent="0.25">
      <c r="A4" s="278" t="s">
        <v>368</v>
      </c>
      <c r="B4" s="278">
        <v>0</v>
      </c>
      <c r="C4" s="278">
        <v>3</v>
      </c>
      <c r="D4" s="278">
        <v>2</v>
      </c>
      <c r="E4" s="278">
        <v>0</v>
      </c>
      <c r="F4" s="278">
        <v>0</v>
      </c>
      <c r="G4" s="278">
        <v>2</v>
      </c>
      <c r="H4" s="278">
        <v>1</v>
      </c>
      <c r="I4" s="278">
        <v>0</v>
      </c>
      <c r="J4" s="278">
        <v>0</v>
      </c>
      <c r="K4" s="278">
        <v>1</v>
      </c>
      <c r="L4" s="280">
        <v>9</v>
      </c>
      <c r="M4" s="282"/>
    </row>
    <row r="5" spans="1:13" x14ac:dyDescent="0.25">
      <c r="A5" s="278" t="s">
        <v>369</v>
      </c>
      <c r="B5" s="278">
        <v>0</v>
      </c>
      <c r="C5" s="278">
        <v>0</v>
      </c>
      <c r="D5" s="278">
        <v>0</v>
      </c>
      <c r="E5" s="278">
        <v>0</v>
      </c>
      <c r="F5" s="278">
        <v>0</v>
      </c>
      <c r="G5" s="278">
        <v>0</v>
      </c>
      <c r="H5" s="278">
        <v>2</v>
      </c>
      <c r="I5" s="278">
        <v>0</v>
      </c>
      <c r="J5" s="278">
        <v>0</v>
      </c>
      <c r="K5" s="278">
        <v>0</v>
      </c>
      <c r="L5" s="280">
        <v>2</v>
      </c>
      <c r="M5" s="282"/>
    </row>
    <row r="6" spans="1:13" x14ac:dyDescent="0.25">
      <c r="A6" s="278" t="s">
        <v>388</v>
      </c>
      <c r="B6" s="278">
        <v>15</v>
      </c>
      <c r="C6" s="278">
        <v>18</v>
      </c>
      <c r="D6" s="278">
        <v>18</v>
      </c>
      <c r="E6" s="278">
        <v>10</v>
      </c>
      <c r="F6" s="278">
        <v>11</v>
      </c>
      <c r="G6" s="278">
        <v>15</v>
      </c>
      <c r="H6" s="278">
        <v>15</v>
      </c>
      <c r="I6" s="278">
        <v>17</v>
      </c>
      <c r="J6" s="278">
        <v>7</v>
      </c>
      <c r="K6" s="278">
        <v>10</v>
      </c>
      <c r="L6" s="278">
        <v>136</v>
      </c>
      <c r="M6" s="282"/>
    </row>
    <row r="7" spans="1:13" x14ac:dyDescent="0.25">
      <c r="A7" s="280" t="s">
        <v>370</v>
      </c>
      <c r="B7" s="280">
        <v>19</v>
      </c>
      <c r="C7" s="280">
        <v>24</v>
      </c>
      <c r="D7" s="280">
        <v>20</v>
      </c>
      <c r="E7" s="280">
        <v>11</v>
      </c>
      <c r="F7" s="280">
        <v>14</v>
      </c>
      <c r="G7" s="280">
        <v>18</v>
      </c>
      <c r="H7" s="280">
        <v>20</v>
      </c>
      <c r="I7" s="280">
        <v>17</v>
      </c>
      <c r="J7" s="280">
        <v>11</v>
      </c>
      <c r="K7" s="280">
        <v>13</v>
      </c>
      <c r="L7" s="280">
        <v>167</v>
      </c>
      <c r="M7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FDE5-3B4C-473B-917E-3974DDADF46B}">
  <sheetPr codeName="Taul22"/>
  <dimension ref="A1:M6"/>
  <sheetViews>
    <sheetView zoomScaleNormal="100" workbookViewId="0"/>
  </sheetViews>
  <sheetFormatPr defaultColWidth="8.85546875" defaultRowHeight="16.899999999999999" x14ac:dyDescent="0.25"/>
  <cols>
    <col min="1" max="1" width="54.5703125" style="278" customWidth="1"/>
    <col min="2" max="11" width="8.85546875" style="278"/>
    <col min="12" max="12" width="17.7109375" style="278" customWidth="1"/>
    <col min="13" max="16384" width="8.85546875" style="278"/>
  </cols>
  <sheetData>
    <row r="1" spans="1:13" ht="30.7" customHeight="1" x14ac:dyDescent="0.25">
      <c r="A1" s="283" t="s">
        <v>371</v>
      </c>
    </row>
    <row r="2" spans="1:13" x14ac:dyDescent="0.25">
      <c r="A2" s="278" t="s">
        <v>389</v>
      </c>
      <c r="B2" s="279" t="s">
        <v>0</v>
      </c>
      <c r="C2" s="279" t="s">
        <v>1</v>
      </c>
      <c r="D2" s="279" t="s">
        <v>2</v>
      </c>
      <c r="E2" s="279" t="s">
        <v>3</v>
      </c>
      <c r="F2" s="279" t="s">
        <v>4</v>
      </c>
      <c r="G2" s="279" t="s">
        <v>5</v>
      </c>
      <c r="H2" s="279" t="s">
        <v>6</v>
      </c>
      <c r="I2" s="279" t="s">
        <v>7</v>
      </c>
      <c r="J2" s="279" t="s">
        <v>340</v>
      </c>
      <c r="K2" s="279" t="s">
        <v>341</v>
      </c>
      <c r="L2" s="281" t="s">
        <v>8</v>
      </c>
    </row>
    <row r="3" spans="1:13" x14ac:dyDescent="0.25">
      <c r="A3" s="278" t="s">
        <v>368</v>
      </c>
      <c r="B3" s="278">
        <v>4</v>
      </c>
      <c r="C3" s="278">
        <v>3</v>
      </c>
      <c r="D3" s="278">
        <v>5</v>
      </c>
      <c r="E3" s="278">
        <v>1</v>
      </c>
      <c r="F3" s="278">
        <v>2</v>
      </c>
      <c r="G3" s="278">
        <v>1</v>
      </c>
      <c r="H3" s="278">
        <v>2</v>
      </c>
      <c r="I3" s="278">
        <v>3</v>
      </c>
      <c r="J3" s="278">
        <v>1</v>
      </c>
      <c r="K3" s="278">
        <v>2</v>
      </c>
      <c r="L3" s="280">
        <v>24</v>
      </c>
      <c r="M3" s="282"/>
    </row>
    <row r="4" spans="1:13" x14ac:dyDescent="0.25">
      <c r="A4" s="278" t="s">
        <v>369</v>
      </c>
      <c r="B4" s="278">
        <v>4</v>
      </c>
      <c r="C4" s="278">
        <v>3</v>
      </c>
      <c r="D4" s="278">
        <v>2</v>
      </c>
      <c r="E4" s="278">
        <v>0</v>
      </c>
      <c r="F4" s="278">
        <v>2</v>
      </c>
      <c r="G4" s="278">
        <v>2</v>
      </c>
      <c r="H4" s="278">
        <v>2</v>
      </c>
      <c r="I4" s="278">
        <v>1</v>
      </c>
      <c r="J4" s="278">
        <v>1</v>
      </c>
      <c r="K4" s="278">
        <v>3</v>
      </c>
      <c r="L4" s="280">
        <v>20</v>
      </c>
      <c r="M4" s="282"/>
    </row>
    <row r="5" spans="1:13" x14ac:dyDescent="0.25">
      <c r="A5" s="278" t="s">
        <v>390</v>
      </c>
      <c r="B5" s="278">
        <v>22</v>
      </c>
      <c r="C5" s="278">
        <v>24</v>
      </c>
      <c r="D5" s="278">
        <v>19</v>
      </c>
      <c r="E5" s="278">
        <v>26</v>
      </c>
      <c r="F5" s="278">
        <v>18</v>
      </c>
      <c r="G5" s="278">
        <v>10</v>
      </c>
      <c r="H5" s="278">
        <v>17</v>
      </c>
      <c r="I5" s="278">
        <v>19</v>
      </c>
      <c r="J5" s="278">
        <v>15</v>
      </c>
      <c r="K5" s="278">
        <v>14</v>
      </c>
      <c r="L5" s="278">
        <v>184</v>
      </c>
      <c r="M5" s="282"/>
    </row>
    <row r="6" spans="1:13" x14ac:dyDescent="0.25">
      <c r="A6" s="280" t="s">
        <v>372</v>
      </c>
      <c r="B6" s="280">
        <v>30</v>
      </c>
      <c r="C6" s="280">
        <v>30</v>
      </c>
      <c r="D6" s="280">
        <v>26</v>
      </c>
      <c r="E6" s="280">
        <v>27</v>
      </c>
      <c r="F6" s="280">
        <v>22</v>
      </c>
      <c r="G6" s="280">
        <v>13</v>
      </c>
      <c r="H6" s="280">
        <v>21</v>
      </c>
      <c r="I6" s="280">
        <v>23</v>
      </c>
      <c r="J6" s="280">
        <v>17</v>
      </c>
      <c r="K6" s="280">
        <v>19</v>
      </c>
      <c r="L6" s="280">
        <v>228</v>
      </c>
      <c r="M6" s="282"/>
    </row>
  </sheetData>
  <pageMargins left="0.7" right="0.7" top="0.75" bottom="0.75" header="0.3" footer="0.3"/>
  <pageSetup paperSize="9" orientation="landscape" verticalDpi="0" r:id="rId1"/>
  <headerFooter>
    <oddFooter>&amp;R&amp;G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D1BC86FF009824983A0865C9B590D47" ma:contentTypeVersion="14" ma:contentTypeDescription="Luo uusi asiakirja." ma:contentTypeScope="" ma:versionID="4d23fd9f766f1ede9884404dd9a98195">
  <xsd:schema xmlns:xsd="http://www.w3.org/2001/XMLSchema" xmlns:xs="http://www.w3.org/2001/XMLSchema" xmlns:p="http://schemas.microsoft.com/office/2006/metadata/properties" xmlns:ns2="7650dc55-0b0e-4964-a2bf-418d7a3a2e13" xmlns:ns3="4c7ca8e7-d888-4e63-a60f-4a6477125fee" targetNamespace="http://schemas.microsoft.com/office/2006/metadata/properties" ma:root="true" ma:fieldsID="ad15696998edd77047e1f373025b42e1" ns2:_="" ns3:_="">
    <xsd:import namespace="7650dc55-0b0e-4964-a2bf-418d7a3a2e13"/>
    <xsd:import namespace="4c7ca8e7-d888-4e63-a60f-4a6477125f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0dc55-0b0e-4964-a2bf-418d7a3a2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fb7f6355-4650-48fd-8410-24ce58283e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ca8e7-d888-4e63-a60f-4a6477125fe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dc278-5779-467c-ab4d-4bb27f6a9687}" ma:internalName="TaxCatchAll" ma:showField="CatchAllData" ma:web="4c7ca8e7-d888-4e63-a60f-4a6477125f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7ca8e7-d888-4e63-a60f-4a6477125fee" xsi:nil="true"/>
    <lcf76f155ced4ddcb4097134ff3c332f xmlns="7650dc55-0b0e-4964-a2bf-418d7a3a2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F0DDD8-525E-41D8-82E3-E7BC120F7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0dc55-0b0e-4964-a2bf-418d7a3a2e13"/>
    <ds:schemaRef ds:uri="4c7ca8e7-d888-4e63-a60f-4a6477125f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49079-BE95-434E-8730-4D60D01AD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70A1FD-C1BA-420D-925F-4A0EA6FECB7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c7ca8e7-d888-4e63-a60f-4a6477125fee"/>
    <ds:schemaRef ds:uri="7650dc55-0b0e-4964-a2bf-418d7a3a2e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19</vt:i4>
      </vt:variant>
      <vt:variant>
        <vt:lpstr>Nimetyt alueet</vt:lpstr>
      </vt:variant>
      <vt:variant>
        <vt:i4>41</vt:i4>
      </vt:variant>
    </vt:vector>
  </HeadingPairs>
  <TitlesOfParts>
    <vt:vector size="60" baseType="lpstr">
      <vt:lpstr>Taulukko 1</vt:lpstr>
      <vt:lpstr>Taulukko 2</vt:lpstr>
      <vt:lpstr>Taulukko 3</vt:lpstr>
      <vt:lpstr>Taulukko 4</vt:lpstr>
      <vt:lpstr>Taulukko 5</vt:lpstr>
      <vt:lpstr>Taulukko 6</vt:lpstr>
      <vt:lpstr>Taulukko 7</vt:lpstr>
      <vt:lpstr>Taulukko 8</vt:lpstr>
      <vt:lpstr>Taulukko 9</vt:lpstr>
      <vt:lpstr>Trendit AjankoOlosuh</vt:lpstr>
      <vt:lpstr>Trendit KesäTalvi</vt:lpstr>
      <vt:lpstr>Trendit IkäKeli</vt:lpstr>
      <vt:lpstr>Trendit Vammautuminen</vt:lpstr>
      <vt:lpstr>Vuosi Ajank Olosuh</vt:lpstr>
      <vt:lpstr>Vuosi VahPaikka</vt:lpstr>
      <vt:lpstr>Vuosi Ajoneuvo</vt:lpstr>
      <vt:lpstr>Vuosi Kuljettaja</vt:lpstr>
      <vt:lpstr>Vuosi Hlövahingot</vt:lpstr>
      <vt:lpstr>Vuosi Hlövah Riskit</vt:lpstr>
      <vt:lpstr>Tr_AjokVuosi</vt:lpstr>
      <vt:lpstr>Tr_Keli</vt:lpstr>
      <vt:lpstr>Tr_Kellonaika</vt:lpstr>
      <vt:lpstr>Tr_Kesäpuolisko</vt:lpstr>
      <vt:lpstr>Tr_KuljIkäKeli</vt:lpstr>
      <vt:lpstr>Tr_KuljIkäKeli2</vt:lpstr>
      <vt:lpstr>Tr_KuljSukupKeli</vt:lpstr>
      <vt:lpstr>Tr_Talvipuolisko</vt:lpstr>
      <vt:lpstr>Tr_UuKuljVatyyp</vt:lpstr>
      <vt:lpstr>Tr_Vammaut_Ikä</vt:lpstr>
      <vt:lpstr>Tr_Vammaut_Nopra</vt:lpstr>
      <vt:lpstr>Tr_Vammaut_Nopra_AihVastap</vt:lpstr>
      <vt:lpstr>Tr_Viikonpäivä</vt:lpstr>
      <vt:lpstr>Tr_Vuodenaika</vt:lpstr>
      <vt:lpstr>'Trendit AjankoOlosuh'!Tulostusalue</vt:lpstr>
      <vt:lpstr>'Trendit IkäKeli'!Tulostusalue</vt:lpstr>
      <vt:lpstr>'Trendit KesäTalvi'!Tulostusalue</vt:lpstr>
      <vt:lpstr>'Trendit Vammautuminen'!Tulostusalue</vt:lpstr>
      <vt:lpstr>'Vuosi Ajank Olosuh'!Tulostusalue</vt:lpstr>
      <vt:lpstr>'Vuosi Hlövahingot'!Tulostusalue</vt:lpstr>
      <vt:lpstr>'Vuosi Kuljettaja'!Tulostusalue</vt:lpstr>
      <vt:lpstr>'Vuosi VahPaikka'!Tulostusalue</vt:lpstr>
      <vt:lpstr>V_AjokVuosi</vt:lpstr>
      <vt:lpstr>V_Ajon_kov</vt:lpstr>
      <vt:lpstr>V_AjonLaji</vt:lpstr>
      <vt:lpstr>V_HlönSijainti</vt:lpstr>
      <vt:lpstr>V_Keli</vt:lpstr>
      <vt:lpstr>V_Kloaika</vt:lpstr>
      <vt:lpstr>V_Kulj_Ikä</vt:lpstr>
      <vt:lpstr>V_Kulj_Sukup</vt:lpstr>
      <vt:lpstr>V_KuljAjokVuosi</vt:lpstr>
      <vt:lpstr>V_Kuukausi</vt:lpstr>
      <vt:lpstr>V_MatkanTarkoitus</vt:lpstr>
      <vt:lpstr>V_Nopra</vt:lpstr>
      <vt:lpstr>V_Tapaikka</vt:lpstr>
      <vt:lpstr>V_TieLaji</vt:lpstr>
      <vt:lpstr>V_VahPaikka</vt:lpstr>
      <vt:lpstr>V_Valoisuus</vt:lpstr>
      <vt:lpstr>V_Vamm_Ikä</vt:lpstr>
      <vt:lpstr>V_Vamm_Sukup</vt:lpstr>
      <vt:lpstr>V_Viikonpäivä</vt:lpstr>
    </vt:vector>
  </TitlesOfParts>
  <Manager/>
  <Company>grow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Tietopaketti päihdeonnettomuuksista kuvaajien data</dc:title>
  <dc:subject/>
  <dc:creator>Onnettomuustietoinstituutti OTI</dc:creator>
  <cp:keywords/>
  <dc:description/>
  <cp:lastModifiedBy>Ahvikko Tuija</cp:lastModifiedBy>
  <cp:revision/>
  <dcterms:created xsi:type="dcterms:W3CDTF">2006-10-26T08:02:44Z</dcterms:created>
  <dcterms:modified xsi:type="dcterms:W3CDTF">2025-02-20T10:18:39Z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0x0101004D1BC86FF009824983A0865C9B590D47</vt:lpwstr>
  </property>
</Properties>
</file>